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ГИС ЖКХ\"/>
    </mc:Choice>
  </mc:AlternateContent>
  <bookViews>
    <workbookView xWindow="0" yWindow="0" windowWidth="28800" windowHeight="11700" activeTab="7"/>
  </bookViews>
  <sheets>
    <sheet name="Лицевой счет" sheetId="1" r:id="rId1"/>
    <sheet name="январь2018" sheetId="2" r:id="rId2"/>
    <sheet name="февраль2018" sheetId="3" r:id="rId3"/>
    <sheet name="март2018" sheetId="4" r:id="rId4"/>
    <sheet name="апрель2018" sheetId="5" r:id="rId5"/>
    <sheet name="май2018" sheetId="6" r:id="rId6"/>
    <sheet name="июнь2018" sheetId="7" r:id="rId7"/>
    <sheet name="2018" sheetId="8" r:id="rId8"/>
  </sheets>
  <externalReferences>
    <externalReference r:id="rId9"/>
    <externalReference r:id="rId10"/>
  </externalReferences>
  <definedNames>
    <definedName name="Временнойпромежуток" localSheetId="7">'2018'!$N$2:$R$24</definedName>
    <definedName name="Временнойпромежуток" localSheetId="4">апрель2018!$V$2:$Z$24</definedName>
    <definedName name="Временнойпромежуток" localSheetId="6">июнь2018!$V$2:$Z$24</definedName>
    <definedName name="Временнойпромежуток" localSheetId="5">май2018!$V$2:$Z$24</definedName>
    <definedName name="Временнойпромежуток" localSheetId="3">март2018!$V$2:$Z$24</definedName>
    <definedName name="Временнойпромежуток" localSheetId="2">февраль2018!$V$2:$Z$24</definedName>
    <definedName name="Временнойпромежуток" localSheetId="1">январь2018!$V$2:$Z$24</definedName>
    <definedName name="Времяисполнения" localSheetId="7">'2018'!$N$2:$N$24</definedName>
    <definedName name="Времяисполнения" localSheetId="4">апрель2018!$V$2:$V$24</definedName>
    <definedName name="Времяисполнения" localSheetId="6">июнь2018!$V$2:$V$24</definedName>
    <definedName name="Времяисполнения" localSheetId="5">май2018!$V$2:$V$24</definedName>
    <definedName name="Времяисполнения" localSheetId="3">март2018!$V$2:$V$24</definedName>
    <definedName name="Времяисполнения" localSheetId="2">февраль2018!$V$2:$V$24</definedName>
    <definedName name="Времяисполнения" localSheetId="1">январь2018!$V$2:$V$24</definedName>
    <definedName name="Времяисполнения">[1]а1!$V$2:$V$24</definedName>
    <definedName name="Дата" localSheetId="7">'2018'!$H$7:$H$18</definedName>
    <definedName name="Дата" localSheetId="4">апрель2018!$P$7:$P$18</definedName>
    <definedName name="Дата" localSheetId="6">июнь2018!$P$7:$P$18</definedName>
    <definedName name="Дата" localSheetId="5">май2018!$P$7:$P$18</definedName>
    <definedName name="Дата" localSheetId="3">март2018!$P$7:$P$18</definedName>
    <definedName name="Дата" localSheetId="2">февраль2018!$P$7:$P$18</definedName>
    <definedName name="Дата" localSheetId="1">январь2018!$P$7:$P$18</definedName>
    <definedName name="Датадляакта" localSheetId="7">'2018'!$H$2:$J$24</definedName>
    <definedName name="Датадляакта" localSheetId="4">апрель2018!$P$2:$R$24</definedName>
    <definedName name="Датадляакта" localSheetId="6">июнь2018!$P$2:$R$24</definedName>
    <definedName name="Датадляакта" localSheetId="5">май2018!$P$2:$R$24</definedName>
    <definedName name="Датадляакта" localSheetId="3">март2018!$P$2:$R$24</definedName>
    <definedName name="Датадляакта" localSheetId="2">февраль2018!$P$2:$R$24</definedName>
    <definedName name="Датадляакта" localSheetId="1">январь2018!$P$2:$R$24</definedName>
    <definedName name="_xlnm.Print_Titles" localSheetId="7">'2018'!$25:$25</definedName>
    <definedName name="_xlnm.Print_Titles" localSheetId="4">апрель2018!$25:$25</definedName>
    <definedName name="_xlnm.Print_Titles" localSheetId="6">июнь2018!$25:$25</definedName>
    <definedName name="_xlnm.Print_Titles" localSheetId="5">май2018!$25:$25</definedName>
    <definedName name="_xlnm.Print_Titles" localSheetId="3">март2018!$25:$25</definedName>
    <definedName name="_xlnm.Print_Titles" localSheetId="2">февраль2018!$25:$25</definedName>
    <definedName name="_xlnm.Print_Titles" localSheetId="1">январь2018!$25:$25</definedName>
    <definedName name="Коды">'[1]Отчет по наряд-заданиям'!$E$330:$E$350</definedName>
    <definedName name="Месяц">'Лицевой счет'!$P$15:$P$27</definedName>
    <definedName name="Месяца2">'[2]Отчет по наряд-заданиям'!$AM$85:$AX$85</definedName>
    <definedName name="Месяцагода">'Лицевой счет'!$AJ$243:$AU$243</definedName>
    <definedName name="Новаядата" localSheetId="7">'2018'!$H$2:$H$24</definedName>
    <definedName name="Новаядата" localSheetId="4">апрель2018!$P$2:$P$24</definedName>
    <definedName name="Новаядата" localSheetId="6">июнь2018!$P$2:$P$24</definedName>
    <definedName name="Новаядата" localSheetId="5">май2018!$P$2:$P$24</definedName>
    <definedName name="Новаядата" localSheetId="3">март2018!$P$2:$P$24</definedName>
    <definedName name="Новаядата" localSheetId="2">февраль2018!$P$2:$P$24</definedName>
    <definedName name="Новаядата" localSheetId="1">январь2018!$P$2:$P$24</definedName>
    <definedName name="Новаядата">[1]а1!$P$2:$P$24</definedName>
    <definedName name="_xlnm.Print_Area" localSheetId="7">'2018'!$A$1:$F$134</definedName>
    <definedName name="_xlnm.Print_Area" localSheetId="4">апрель2018!$A$1:$H$134</definedName>
    <definedName name="_xlnm.Print_Area" localSheetId="6">июнь2018!$A$1:$H$134</definedName>
    <definedName name="_xlnm.Print_Area" localSheetId="0">'Лицевой счет'!$A$3:$J$128</definedName>
    <definedName name="_xlnm.Print_Area" localSheetId="5">май2018!$A$1:$H$134</definedName>
    <definedName name="_xlnm.Print_Area" localSheetId="3">март2018!$A$1:$H$134</definedName>
    <definedName name="_xlnm.Print_Area" localSheetId="2">февраль2018!$A$1:$H$134</definedName>
    <definedName name="_xlnm.Print_Area" localSheetId="1">январь2018!$A$1:$H$134</definedName>
    <definedName name="Период">'Лицевой счет'!$O$147:$O$177</definedName>
    <definedName name="Периодичность">'Лицевой счет'!$O$147:$Q$176</definedName>
    <definedName name="Периодичностьработ">'Лицевой счет'!$O$154:$O$177</definedName>
    <definedName name="Периодичностьуслуги">'Лицевой счет'!$O$147:$O$176</definedName>
    <definedName name="Работы">'[1]Отчет по наряд-заданиям'!$D$330:$D$350</definedName>
  </definedNames>
  <calcPr calcId="162913"/>
</workbook>
</file>

<file path=xl/calcChain.xml><?xml version="1.0" encoding="utf-8"?>
<calcChain xmlns="http://schemas.openxmlformats.org/spreadsheetml/2006/main">
  <c r="F107" i="8" l="1"/>
  <c r="F104" i="8"/>
  <c r="F102" i="8"/>
  <c r="F98" i="8"/>
  <c r="F92" i="8"/>
  <c r="F85" i="8"/>
  <c r="F81" i="8"/>
  <c r="F77" i="8"/>
  <c r="F70" i="8"/>
  <c r="F67" i="8"/>
  <c r="F63" i="8"/>
  <c r="F60" i="8"/>
  <c r="F58" i="8"/>
  <c r="F55" i="8"/>
  <c r="F50" i="8"/>
  <c r="F47" i="8"/>
  <c r="F43" i="8"/>
  <c r="F40" i="8"/>
  <c r="F36" i="8"/>
  <c r="F33" i="8"/>
  <c r="F29" i="8"/>
  <c r="F27" i="8"/>
  <c r="F109" i="8" l="1"/>
  <c r="L109" i="7"/>
  <c r="F107" i="7"/>
  <c r="F109" i="7" s="1"/>
  <c r="G104" i="7"/>
  <c r="F104" i="7"/>
  <c r="H104" i="7" s="1"/>
  <c r="G102" i="7"/>
  <c r="H102" i="7" s="1"/>
  <c r="F102" i="7"/>
  <c r="G98" i="7"/>
  <c r="H98" i="7" s="1"/>
  <c r="F98" i="7"/>
  <c r="G92" i="7"/>
  <c r="H92" i="7" s="1"/>
  <c r="F92" i="7"/>
  <c r="G85" i="7"/>
  <c r="F85" i="7"/>
  <c r="G81" i="7"/>
  <c r="F81" i="7"/>
  <c r="H81" i="7" s="1"/>
  <c r="G77" i="7"/>
  <c r="F77" i="7"/>
  <c r="G70" i="7"/>
  <c r="F70" i="7"/>
  <c r="G67" i="7"/>
  <c r="F67" i="7"/>
  <c r="H67" i="7" s="1"/>
  <c r="G63" i="7"/>
  <c r="H63" i="7" s="1"/>
  <c r="F63" i="7"/>
  <c r="G60" i="7"/>
  <c r="H60" i="7" s="1"/>
  <c r="F60" i="7"/>
  <c r="G58" i="7"/>
  <c r="H58" i="7" s="1"/>
  <c r="F58" i="7"/>
  <c r="G55" i="7"/>
  <c r="F55" i="7"/>
  <c r="G50" i="7"/>
  <c r="F50" i="7"/>
  <c r="H50" i="7" s="1"/>
  <c r="G47" i="7"/>
  <c r="F47" i="7"/>
  <c r="G43" i="7"/>
  <c r="F43" i="7"/>
  <c r="G40" i="7"/>
  <c r="F40" i="7"/>
  <c r="H40" i="7" s="1"/>
  <c r="G36" i="7"/>
  <c r="H36" i="7" s="1"/>
  <c r="F36" i="7"/>
  <c r="G33" i="7"/>
  <c r="H33" i="7" s="1"/>
  <c r="F33" i="7"/>
  <c r="G29" i="7"/>
  <c r="H29" i="7" s="1"/>
  <c r="F29" i="7"/>
  <c r="G27" i="7"/>
  <c r="F27" i="7"/>
  <c r="L109" i="6"/>
  <c r="F107" i="6"/>
  <c r="F109" i="6" s="1"/>
  <c r="G104" i="6"/>
  <c r="F104" i="6"/>
  <c r="G102" i="6"/>
  <c r="F102" i="6"/>
  <c r="H102" i="6" s="1"/>
  <c r="G98" i="6"/>
  <c r="H98" i="6" s="1"/>
  <c r="F98" i="6"/>
  <c r="G92" i="6"/>
  <c r="H92" i="6" s="1"/>
  <c r="F92" i="6"/>
  <c r="G85" i="6"/>
  <c r="H85" i="6" s="1"/>
  <c r="F85" i="6"/>
  <c r="G81" i="6"/>
  <c r="F81" i="6"/>
  <c r="G77" i="6"/>
  <c r="F77" i="6"/>
  <c r="H77" i="6" s="1"/>
  <c r="G70" i="6"/>
  <c r="F70" i="6"/>
  <c r="G67" i="6"/>
  <c r="F67" i="6"/>
  <c r="G63" i="6"/>
  <c r="F63" i="6"/>
  <c r="H63" i="6" s="1"/>
  <c r="G60" i="6"/>
  <c r="H60" i="6" s="1"/>
  <c r="F60" i="6"/>
  <c r="G58" i="6"/>
  <c r="H58" i="6" s="1"/>
  <c r="F58" i="6"/>
  <c r="G55" i="6"/>
  <c r="H55" i="6" s="1"/>
  <c r="F55" i="6"/>
  <c r="G50" i="6"/>
  <c r="F50" i="6"/>
  <c r="G47" i="6"/>
  <c r="F47" i="6"/>
  <c r="H47" i="6" s="1"/>
  <c r="G43" i="6"/>
  <c r="F43" i="6"/>
  <c r="G40" i="6"/>
  <c r="F40" i="6"/>
  <c r="G36" i="6"/>
  <c r="F36" i="6"/>
  <c r="H36" i="6" s="1"/>
  <c r="G33" i="6"/>
  <c r="H33" i="6" s="1"/>
  <c r="F33" i="6"/>
  <c r="G29" i="6"/>
  <c r="H29" i="6" s="1"/>
  <c r="F29" i="6"/>
  <c r="G27" i="6"/>
  <c r="H27" i="6" s="1"/>
  <c r="F27" i="6"/>
  <c r="L109" i="5"/>
  <c r="G107" i="5"/>
  <c r="F107" i="5"/>
  <c r="F109" i="5" s="1"/>
  <c r="G104" i="5"/>
  <c r="H104" i="5" s="1"/>
  <c r="F104" i="5"/>
  <c r="G102" i="5"/>
  <c r="H102" i="5" s="1"/>
  <c r="F102" i="5"/>
  <c r="G98" i="5"/>
  <c r="F98" i="5"/>
  <c r="H98" i="5" s="1"/>
  <c r="G92" i="5"/>
  <c r="H92" i="5" s="1"/>
  <c r="F92" i="5"/>
  <c r="G85" i="5"/>
  <c r="H85" i="5" s="1"/>
  <c r="F85" i="5"/>
  <c r="G81" i="5"/>
  <c r="H81" i="5" s="1"/>
  <c r="F81" i="5"/>
  <c r="G77" i="5"/>
  <c r="F77" i="5"/>
  <c r="H77" i="5" s="1"/>
  <c r="G70" i="5"/>
  <c r="H70" i="5" s="1"/>
  <c r="F70" i="5"/>
  <c r="G67" i="5"/>
  <c r="H67" i="5" s="1"/>
  <c r="F67" i="5"/>
  <c r="G63" i="5"/>
  <c r="H63" i="5" s="1"/>
  <c r="F63" i="5"/>
  <c r="G60" i="5"/>
  <c r="F60" i="5"/>
  <c r="H60" i="5" s="1"/>
  <c r="G58" i="5"/>
  <c r="H58" i="5" s="1"/>
  <c r="F58" i="5"/>
  <c r="G55" i="5"/>
  <c r="H55" i="5" s="1"/>
  <c r="F55" i="5"/>
  <c r="G50" i="5"/>
  <c r="H50" i="5" s="1"/>
  <c r="F50" i="5"/>
  <c r="G47" i="5"/>
  <c r="F47" i="5"/>
  <c r="H47" i="5" s="1"/>
  <c r="G43" i="5"/>
  <c r="H43" i="5" s="1"/>
  <c r="F43" i="5"/>
  <c r="G40" i="5"/>
  <c r="H40" i="5" s="1"/>
  <c r="F40" i="5"/>
  <c r="G36" i="5"/>
  <c r="H36" i="5" s="1"/>
  <c r="F36" i="5"/>
  <c r="G33" i="5"/>
  <c r="F33" i="5"/>
  <c r="H33" i="5" s="1"/>
  <c r="G29" i="5"/>
  <c r="H29" i="5" s="1"/>
  <c r="F29" i="5"/>
  <c r="G27" i="5"/>
  <c r="H27" i="5" s="1"/>
  <c r="F27" i="5"/>
  <c r="L109" i="4"/>
  <c r="G107" i="4"/>
  <c r="F107" i="4"/>
  <c r="F109" i="4" s="1"/>
  <c r="G104" i="4"/>
  <c r="H104" i="4" s="1"/>
  <c r="F104" i="4"/>
  <c r="G102" i="4"/>
  <c r="H102" i="4" s="1"/>
  <c r="F102" i="4"/>
  <c r="G98" i="4"/>
  <c r="F98" i="4"/>
  <c r="H98" i="4" s="1"/>
  <c r="G92" i="4"/>
  <c r="H92" i="4" s="1"/>
  <c r="F92" i="4"/>
  <c r="G85" i="4"/>
  <c r="H85" i="4" s="1"/>
  <c r="F85" i="4"/>
  <c r="G81" i="4"/>
  <c r="H81" i="4" s="1"/>
  <c r="F81" i="4"/>
  <c r="G77" i="4"/>
  <c r="F77" i="4"/>
  <c r="H77" i="4" s="1"/>
  <c r="G70" i="4"/>
  <c r="H70" i="4" s="1"/>
  <c r="F70" i="4"/>
  <c r="G67" i="4"/>
  <c r="H67" i="4" s="1"/>
  <c r="F67" i="4"/>
  <c r="G63" i="4"/>
  <c r="H63" i="4" s="1"/>
  <c r="F63" i="4"/>
  <c r="G60" i="4"/>
  <c r="F60" i="4"/>
  <c r="H60" i="4" s="1"/>
  <c r="G58" i="4"/>
  <c r="H58" i="4" s="1"/>
  <c r="F58" i="4"/>
  <c r="G55" i="4"/>
  <c r="H55" i="4" s="1"/>
  <c r="F55" i="4"/>
  <c r="G50" i="4"/>
  <c r="H50" i="4" s="1"/>
  <c r="F50" i="4"/>
  <c r="G47" i="4"/>
  <c r="F47" i="4"/>
  <c r="H47" i="4" s="1"/>
  <c r="G43" i="4"/>
  <c r="H43" i="4" s="1"/>
  <c r="F43" i="4"/>
  <c r="G40" i="4"/>
  <c r="H40" i="4" s="1"/>
  <c r="F40" i="4"/>
  <c r="G36" i="4"/>
  <c r="H36" i="4" s="1"/>
  <c r="F36" i="4"/>
  <c r="G33" i="4"/>
  <c r="F33" i="4"/>
  <c r="H33" i="4" s="1"/>
  <c r="G29" i="4"/>
  <c r="H29" i="4" s="1"/>
  <c r="F29" i="4"/>
  <c r="G27" i="4"/>
  <c r="H27" i="4" s="1"/>
  <c r="F27" i="4"/>
  <c r="L109" i="3"/>
  <c r="G107" i="3"/>
  <c r="F107" i="3"/>
  <c r="F109" i="3" s="1"/>
  <c r="G104" i="3"/>
  <c r="H104" i="3" s="1"/>
  <c r="F104" i="3"/>
  <c r="G102" i="3"/>
  <c r="H102" i="3" s="1"/>
  <c r="F102" i="3"/>
  <c r="G98" i="3"/>
  <c r="F98" i="3"/>
  <c r="H98" i="3" s="1"/>
  <c r="G92" i="3"/>
  <c r="H92" i="3" s="1"/>
  <c r="F92" i="3"/>
  <c r="G85" i="3"/>
  <c r="H85" i="3" s="1"/>
  <c r="F85" i="3"/>
  <c r="G81" i="3"/>
  <c r="H81" i="3" s="1"/>
  <c r="F81" i="3"/>
  <c r="G77" i="3"/>
  <c r="F77" i="3"/>
  <c r="H77" i="3" s="1"/>
  <c r="G70" i="3"/>
  <c r="H70" i="3" s="1"/>
  <c r="F70" i="3"/>
  <c r="G67" i="3"/>
  <c r="H67" i="3" s="1"/>
  <c r="F67" i="3"/>
  <c r="G63" i="3"/>
  <c r="H63" i="3" s="1"/>
  <c r="F63" i="3"/>
  <c r="G60" i="3"/>
  <c r="F60" i="3"/>
  <c r="H60" i="3" s="1"/>
  <c r="G58" i="3"/>
  <c r="H58" i="3" s="1"/>
  <c r="F58" i="3"/>
  <c r="G55" i="3"/>
  <c r="H55" i="3" s="1"/>
  <c r="F55" i="3"/>
  <c r="G50" i="3"/>
  <c r="H50" i="3" s="1"/>
  <c r="F50" i="3"/>
  <c r="G47" i="3"/>
  <c r="F47" i="3"/>
  <c r="H47" i="3" s="1"/>
  <c r="G43" i="3"/>
  <c r="H43" i="3" s="1"/>
  <c r="F43" i="3"/>
  <c r="G40" i="3"/>
  <c r="H40" i="3" s="1"/>
  <c r="F40" i="3"/>
  <c r="G36" i="3"/>
  <c r="H36" i="3" s="1"/>
  <c r="F36" i="3"/>
  <c r="G33" i="3"/>
  <c r="F33" i="3"/>
  <c r="H33" i="3" s="1"/>
  <c r="G29" i="3"/>
  <c r="H29" i="3" s="1"/>
  <c r="F29" i="3"/>
  <c r="G27" i="3"/>
  <c r="H27" i="3" s="1"/>
  <c r="F27" i="3"/>
  <c r="L109" i="2"/>
  <c r="F107" i="2"/>
  <c r="G107" i="2" s="1"/>
  <c r="G104" i="2"/>
  <c r="H104" i="2" s="1"/>
  <c r="F104" i="2"/>
  <c r="G102" i="2"/>
  <c r="H102" i="2" s="1"/>
  <c r="F102" i="2"/>
  <c r="G98" i="2"/>
  <c r="H98" i="2" s="1"/>
  <c r="F98" i="2"/>
  <c r="G92" i="2"/>
  <c r="F92" i="2"/>
  <c r="H92" i="2" s="1"/>
  <c r="G85" i="2"/>
  <c r="H85" i="2" s="1"/>
  <c r="F85" i="2"/>
  <c r="G81" i="2"/>
  <c r="H81" i="2" s="1"/>
  <c r="F81" i="2"/>
  <c r="G77" i="2"/>
  <c r="H77" i="2" s="1"/>
  <c r="F77" i="2"/>
  <c r="G70" i="2"/>
  <c r="F70" i="2"/>
  <c r="H70" i="2" s="1"/>
  <c r="G67" i="2"/>
  <c r="H67" i="2" s="1"/>
  <c r="F67" i="2"/>
  <c r="G63" i="2"/>
  <c r="H63" i="2" s="1"/>
  <c r="F63" i="2"/>
  <c r="G60" i="2"/>
  <c r="H60" i="2" s="1"/>
  <c r="F60" i="2"/>
  <c r="G58" i="2"/>
  <c r="F58" i="2"/>
  <c r="H58" i="2" s="1"/>
  <c r="G55" i="2"/>
  <c r="H55" i="2" s="1"/>
  <c r="F55" i="2"/>
  <c r="G50" i="2"/>
  <c r="H50" i="2" s="1"/>
  <c r="F50" i="2"/>
  <c r="G47" i="2"/>
  <c r="H47" i="2" s="1"/>
  <c r="F47" i="2"/>
  <c r="G43" i="2"/>
  <c r="F43" i="2"/>
  <c r="H43" i="2" s="1"/>
  <c r="G40" i="2"/>
  <c r="H40" i="2" s="1"/>
  <c r="F40" i="2"/>
  <c r="G36" i="2"/>
  <c r="H36" i="2" s="1"/>
  <c r="F36" i="2"/>
  <c r="G33" i="2"/>
  <c r="H33" i="2" s="1"/>
  <c r="F33" i="2"/>
  <c r="G29" i="2"/>
  <c r="F29" i="2"/>
  <c r="H29" i="2" s="1"/>
  <c r="G27" i="2"/>
  <c r="H27" i="2" s="1"/>
  <c r="F27" i="2"/>
  <c r="C121" i="1"/>
  <c r="C120" i="1"/>
  <c r="C119" i="1"/>
  <c r="R112" i="1"/>
  <c r="I112" i="1"/>
  <c r="W112" i="1" s="1"/>
  <c r="T111" i="1"/>
  <c r="T110" i="1"/>
  <c r="R109" i="1"/>
  <c r="I109" i="1"/>
  <c r="W110" i="1" s="1"/>
  <c r="T108" i="1"/>
  <c r="R107" i="1"/>
  <c r="I107" i="1"/>
  <c r="W107" i="1" s="1"/>
  <c r="T106" i="1"/>
  <c r="T105" i="1"/>
  <c r="T104" i="1"/>
  <c r="I103" i="1"/>
  <c r="W103" i="1" s="1"/>
  <c r="H103" i="1"/>
  <c r="R103" i="1" s="1"/>
  <c r="T102" i="1"/>
  <c r="T101" i="1"/>
  <c r="T100" i="1"/>
  <c r="T99" i="1"/>
  <c r="T98" i="1"/>
  <c r="I97" i="1"/>
  <c r="J97" i="1" s="1"/>
  <c r="H97" i="1"/>
  <c r="R97" i="1" s="1"/>
  <c r="T96" i="1"/>
  <c r="T95" i="1"/>
  <c r="T94" i="1"/>
  <c r="T93" i="1"/>
  <c r="T92" i="1"/>
  <c r="T91" i="1"/>
  <c r="I90" i="1"/>
  <c r="J90" i="1" s="1"/>
  <c r="H90" i="1"/>
  <c r="R90" i="1" s="1"/>
  <c r="T89" i="1"/>
  <c r="T88" i="1"/>
  <c r="T87" i="1"/>
  <c r="I86" i="1"/>
  <c r="W86" i="1" s="1"/>
  <c r="H86" i="1"/>
  <c r="R86" i="1" s="1"/>
  <c r="T85" i="1"/>
  <c r="T84" i="1"/>
  <c r="T83" i="1"/>
  <c r="T82" i="1"/>
  <c r="I81" i="1"/>
  <c r="W81" i="1" s="1"/>
  <c r="H81" i="1"/>
  <c r="R81" i="1" s="1"/>
  <c r="T80" i="1"/>
  <c r="T79" i="1"/>
  <c r="T78" i="1"/>
  <c r="T77" i="1"/>
  <c r="T76" i="1"/>
  <c r="T75" i="1"/>
  <c r="I74" i="1"/>
  <c r="W74" i="1" s="1"/>
  <c r="H74" i="1"/>
  <c r="R74" i="1" s="1"/>
  <c r="T73" i="1"/>
  <c r="T72" i="1"/>
  <c r="I71" i="1"/>
  <c r="W71" i="1" s="1"/>
  <c r="H71" i="1"/>
  <c r="R71" i="1" s="1"/>
  <c r="T70" i="1"/>
  <c r="T69" i="1"/>
  <c r="T68" i="1"/>
  <c r="W67" i="1"/>
  <c r="R67" i="1"/>
  <c r="J67" i="1"/>
  <c r="I67" i="1"/>
  <c r="T66" i="1"/>
  <c r="T65" i="1"/>
  <c r="R64" i="1"/>
  <c r="I64" i="1"/>
  <c r="W64" i="1" s="1"/>
  <c r="T63" i="1"/>
  <c r="R62" i="1"/>
  <c r="I62" i="1"/>
  <c r="W62" i="1" s="1"/>
  <c r="T61" i="1"/>
  <c r="T60" i="1"/>
  <c r="R59" i="1"/>
  <c r="I59" i="1"/>
  <c r="W59" i="1" s="1"/>
  <c r="T58" i="1"/>
  <c r="T57" i="1"/>
  <c r="T56" i="1"/>
  <c r="T55" i="1"/>
  <c r="I54" i="1"/>
  <c r="W54" i="1" s="1"/>
  <c r="H54" i="1"/>
  <c r="R54" i="1" s="1"/>
  <c r="T53" i="1"/>
  <c r="T52" i="1"/>
  <c r="R51" i="1"/>
  <c r="I51" i="1"/>
  <c r="W51" i="1" s="1"/>
  <c r="T50" i="1"/>
  <c r="T49" i="1"/>
  <c r="T48" i="1"/>
  <c r="R47" i="1"/>
  <c r="I47" i="1"/>
  <c r="W47" i="1" s="1"/>
  <c r="T46" i="1"/>
  <c r="T45" i="1"/>
  <c r="W44" i="1"/>
  <c r="R44" i="1"/>
  <c r="J44" i="1"/>
  <c r="I44" i="1"/>
  <c r="T43" i="1"/>
  <c r="T42" i="1"/>
  <c r="T41" i="1"/>
  <c r="R40" i="1"/>
  <c r="I40" i="1"/>
  <c r="W40" i="1" s="1"/>
  <c r="T39" i="1"/>
  <c r="T38" i="1"/>
  <c r="R37" i="1"/>
  <c r="I37" i="1"/>
  <c r="W37" i="1" s="1"/>
  <c r="T36" i="1"/>
  <c r="T35" i="1"/>
  <c r="T34" i="1"/>
  <c r="R33" i="1"/>
  <c r="I33" i="1"/>
  <c r="W33" i="1" s="1"/>
  <c r="T32" i="1"/>
  <c r="R31" i="1"/>
  <c r="I31" i="1"/>
  <c r="W31" i="1" s="1"/>
  <c r="G27" i="1"/>
  <c r="W90" i="1" l="1"/>
  <c r="W97" i="1"/>
  <c r="W114" i="1" s="1"/>
  <c r="G109" i="2"/>
  <c r="G109" i="3"/>
  <c r="M109" i="3" s="1"/>
  <c r="G109" i="4"/>
  <c r="G109" i="5"/>
  <c r="A112" i="5" s="1"/>
  <c r="G86" i="1"/>
  <c r="N86" i="1" s="1"/>
  <c r="J40" i="1"/>
  <c r="J59" i="1"/>
  <c r="F109" i="2"/>
  <c r="H40" i="6"/>
  <c r="H43" i="6"/>
  <c r="H50" i="6"/>
  <c r="H67" i="6"/>
  <c r="H70" i="6"/>
  <c r="H81" i="6"/>
  <c r="H104" i="6"/>
  <c r="G107" i="6"/>
  <c r="G109" i="6" s="1"/>
  <c r="A112" i="6" s="1"/>
  <c r="H27" i="7"/>
  <c r="H43" i="7"/>
  <c r="H47" i="7"/>
  <c r="H55" i="7"/>
  <c r="H70" i="7"/>
  <c r="H77" i="7"/>
  <c r="H85" i="7"/>
  <c r="H109" i="3"/>
  <c r="H109" i="4"/>
  <c r="H109" i="5"/>
  <c r="H109" i="7"/>
  <c r="T86" i="1"/>
  <c r="R114" i="1"/>
  <c r="H109" i="2"/>
  <c r="A112" i="2"/>
  <c r="O109" i="2"/>
  <c r="M109" i="2"/>
  <c r="A112" i="3"/>
  <c r="M109" i="5"/>
  <c r="A112" i="4"/>
  <c r="M109" i="4"/>
  <c r="H109" i="6"/>
  <c r="J31" i="1"/>
  <c r="J33" i="1"/>
  <c r="G37" i="1"/>
  <c r="G47" i="1"/>
  <c r="J51" i="1"/>
  <c r="G62" i="1"/>
  <c r="G64" i="1"/>
  <c r="J74" i="1"/>
  <c r="G97" i="1"/>
  <c r="J103" i="1"/>
  <c r="G107" i="1"/>
  <c r="G109" i="1"/>
  <c r="H114" i="1"/>
  <c r="G40" i="1"/>
  <c r="G67" i="1"/>
  <c r="G74" i="1"/>
  <c r="G103" i="1"/>
  <c r="G112" i="1"/>
  <c r="I114" i="1"/>
  <c r="G31" i="1"/>
  <c r="G33" i="1"/>
  <c r="J37" i="1"/>
  <c r="J47" i="1"/>
  <c r="G51" i="1"/>
  <c r="J54" i="1"/>
  <c r="J62" i="1"/>
  <c r="J64" i="1"/>
  <c r="J71" i="1"/>
  <c r="J81" i="1"/>
  <c r="J86" i="1"/>
  <c r="G90" i="1"/>
  <c r="J107" i="1"/>
  <c r="J109" i="1"/>
  <c r="G107" i="7"/>
  <c r="G109" i="7" s="1"/>
  <c r="A112" i="7" s="1"/>
  <c r="G44" i="1"/>
  <c r="G54" i="1"/>
  <c r="G59" i="1"/>
  <c r="G71" i="1"/>
  <c r="G81" i="1"/>
  <c r="M109" i="6" l="1"/>
  <c r="H141" i="1"/>
  <c r="C118" i="1"/>
  <c r="C123" i="1" s="1"/>
  <c r="T67" i="1"/>
  <c r="N67" i="1"/>
  <c r="N107" i="1"/>
  <c r="T107" i="1"/>
  <c r="N64" i="1"/>
  <c r="T64" i="1"/>
  <c r="N37" i="1"/>
  <c r="T37" i="1"/>
  <c r="N54" i="1"/>
  <c r="T54" i="1"/>
  <c r="T51" i="1"/>
  <c r="N51" i="1"/>
  <c r="T31" i="1"/>
  <c r="N31" i="1"/>
  <c r="T74" i="1"/>
  <c r="N74" i="1"/>
  <c r="N109" i="1"/>
  <c r="T109" i="1"/>
  <c r="N47" i="1"/>
  <c r="T47" i="1"/>
  <c r="M109" i="7"/>
  <c r="X114" i="1"/>
  <c r="N44" i="1"/>
  <c r="T44" i="1"/>
  <c r="G114" i="1"/>
  <c r="N112" i="1"/>
  <c r="T112" i="1"/>
  <c r="T40" i="1"/>
  <c r="N40" i="1"/>
  <c r="N62" i="1"/>
  <c r="T62" i="1"/>
  <c r="O109" i="3"/>
  <c r="O109" i="4" s="1"/>
  <c r="O109" i="5" s="1"/>
  <c r="AM109" i="2"/>
  <c r="N81" i="1"/>
  <c r="T81" i="1"/>
  <c r="N90" i="1"/>
  <c r="T90" i="1"/>
  <c r="N71" i="1"/>
  <c r="T71" i="1"/>
  <c r="N59" i="1"/>
  <c r="T59" i="1"/>
  <c r="J114" i="1"/>
  <c r="T33" i="1"/>
  <c r="N33" i="1"/>
  <c r="T103" i="1"/>
  <c r="N103" i="1"/>
  <c r="T97" i="1"/>
  <c r="N97" i="1"/>
  <c r="N114" i="1" l="1"/>
  <c r="T114" i="1"/>
  <c r="U114" i="1" s="1"/>
  <c r="O109" i="6"/>
  <c r="AB109" i="5"/>
  <c r="O109" i="7" l="1"/>
  <c r="AB109" i="6"/>
  <c r="AM109" i="7" l="1"/>
  <c r="AB109" i="7"/>
  <c r="AE109" i="8" l="1"/>
</calcChain>
</file>

<file path=xl/sharedStrings.xml><?xml version="1.0" encoding="utf-8"?>
<sst xmlns="http://schemas.openxmlformats.org/spreadsheetml/2006/main" count="1846" uniqueCount="317">
  <si>
    <t>Утверждено</t>
  </si>
  <si>
    <t>приказом по МУП "Чупинский комбинат благоустройства" №73 от 11.11.2016</t>
  </si>
  <si>
    <t>МУНИЦИПАЛЬНОЕ УНИТАРНОЕ ПРЕДПРИЯТИЕ "ЧУПИНСКИЙ КОМБИНАТ БЛАГОУСТРОЙСТВА"</t>
  </si>
  <si>
    <t>Юридический адрес:</t>
  </si>
  <si>
    <t>186670, Республика Карелия, Лоухский район, поселок Чупа, ул. Коргуева, д. 7а</t>
  </si>
  <si>
    <t xml:space="preserve">Почтовый адрес: </t>
  </si>
  <si>
    <t>Телефоны, электронный адрес:</t>
  </si>
  <si>
    <r>
      <t xml:space="preserve">8(81439) 31 544 (тел., факс), 8(921) 45 27 110, </t>
    </r>
    <r>
      <rPr>
        <sz val="10"/>
        <color indexed="30"/>
        <rFont val="Times New Roman"/>
        <family val="1"/>
        <charset val="204"/>
      </rPr>
      <t xml:space="preserve"> </t>
    </r>
    <r>
      <rPr>
        <b/>
        <sz val="10"/>
        <color indexed="30"/>
        <rFont val="Times New Roman"/>
        <family val="1"/>
        <charset val="204"/>
      </rPr>
      <t>E.-mail: chupamup@mail.ru</t>
    </r>
  </si>
  <si>
    <t>Адрес страницы в сети Интернет, используемой для раскрытия информации:</t>
  </si>
  <si>
    <t xml:space="preserve"> reformagkh.ru;  regionchupa.ru; gis-zkh.ru;  http://мупчупинский.уксайт.рф</t>
  </si>
  <si>
    <t>ИНН</t>
  </si>
  <si>
    <t>КПП</t>
  </si>
  <si>
    <t>Зарегистрировано:</t>
  </si>
  <si>
    <t>20.04.2016 г.   Межрайонной налоговой инспекцией ФНС №1 по РК</t>
  </si>
  <si>
    <t>ОГРН</t>
  </si>
  <si>
    <t>Директор:</t>
  </si>
  <si>
    <t>Иванова Наталья Николаевна, с 15.01.2018 - Гагарин Валерий Федорович</t>
  </si>
  <si>
    <t>Главный бухгалтер:</t>
  </si>
  <si>
    <t>Корнилова Юлия Александровна, с 16.04.2018 - Максимова Виктория Никифоровна</t>
  </si>
  <si>
    <t>ЛИЦЕВОЙ СЧЕТ №19/2</t>
  </si>
  <si>
    <t>Адрес МКД:</t>
  </si>
  <si>
    <t>186670, Республика Карелия, Лоухский район, поселок Чупа, ул.Пионерская, д.37</t>
  </si>
  <si>
    <t>Кадастровый номер МКД:</t>
  </si>
  <si>
    <t>10:18:0000000:1956</t>
  </si>
  <si>
    <t>Характеристика МКД:</t>
  </si>
  <si>
    <t xml:space="preserve">Этажность - 2 </t>
  </si>
  <si>
    <t>Кол-во подъездов</t>
  </si>
  <si>
    <t>Кол-во квартир</t>
  </si>
  <si>
    <r>
      <t>Общая площадь, м</t>
    </r>
    <r>
      <rPr>
        <vertAlign val="superscript"/>
        <sz val="10"/>
        <rFont val="Arial Cyr"/>
        <charset val="204"/>
      </rPr>
      <t>2</t>
    </r>
  </si>
  <si>
    <r>
      <t>из нее, м</t>
    </r>
    <r>
      <rPr>
        <vertAlign val="superscript"/>
        <sz val="10"/>
        <rFont val="Arial Cyr"/>
        <charset val="204"/>
      </rPr>
      <t>2</t>
    </r>
    <r>
      <rPr>
        <sz val="10"/>
        <rFont val="Arial Cyr"/>
        <charset val="204"/>
      </rPr>
      <t xml:space="preserve">:   жилая - 1003,5;  нежилая - 165,0.                </t>
    </r>
  </si>
  <si>
    <t>Частная - 1060,8; муниципальная - 107,7; государственная - 0.</t>
  </si>
  <si>
    <r>
      <t>Площадь земельн.участка в общем имуществе МКД, м</t>
    </r>
    <r>
      <rPr>
        <vertAlign val="superscript"/>
        <sz val="10"/>
        <rFont val="Arial Cyr"/>
        <charset val="204"/>
      </rPr>
      <t>2</t>
    </r>
  </si>
  <si>
    <t>Кадастровый номер земельного участка:</t>
  </si>
  <si>
    <t>10:18:0050104:128</t>
  </si>
  <si>
    <t>Число проживающих, чел.</t>
  </si>
  <si>
    <t>Основание управления:</t>
  </si>
  <si>
    <t>Лицензия № 49 от 29.06.2016 Государственной жилищной инспекцией по РК</t>
  </si>
  <si>
    <t xml:space="preserve">Договор управления № 18 от 01.06.2016 </t>
  </si>
  <si>
    <t>Протокол общего собрания собственников помещений в МКД от 19.05.2017</t>
  </si>
  <si>
    <t>Расчетный период:</t>
  </si>
  <si>
    <r>
      <t>c 01.07.2017 по 30.06.2018 - 12</t>
    </r>
    <r>
      <rPr>
        <b/>
        <sz val="10"/>
        <color indexed="12"/>
        <rFont val="Arial Black"/>
        <family val="2"/>
        <charset val="204"/>
      </rPr>
      <t xml:space="preserve"> мес. </t>
    </r>
  </si>
  <si>
    <t>№№ ПП</t>
  </si>
  <si>
    <t>Наименование работ (услуг) по содержанию общего имущества МКД</t>
  </si>
  <si>
    <t>Периодичность</t>
  </si>
  <si>
    <t>Установленная плата,                                        руб.</t>
  </si>
  <si>
    <t>Фактическая стоимость работ (услуг), руб.</t>
  </si>
  <si>
    <t>на год</t>
  </si>
  <si>
    <t>на 1 м2 общей площади в месяц</t>
  </si>
  <si>
    <t>расчетный период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</si>
  <si>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</si>
  <si>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 xml:space="preserve">1.  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</si>
  <si>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</si>
  <si>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</si>
  <si>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</si>
  <si>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 xml:space="preserve">2. 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</si>
  <si>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</si>
  <si>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</si>
  <si>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</si>
  <si>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</si>
  <si>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 xml:space="preserve">3.  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</si>
  <si>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</si>
  <si>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</si>
  <si>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</si>
  <si>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</si>
  <si>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 xml:space="preserve">4.  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</si>
  <si>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</si>
  <si>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</si>
  <si>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</si>
  <si>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</si>
  <si>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 xml:space="preserve">5. 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</si>
  <si>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</si>
  <si>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</si>
  <si>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 xml:space="preserve">6.  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</si>
  <si>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</si>
  <si>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</si>
  <si>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</si>
  <si>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</si>
  <si>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 xml:space="preserve">7. 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</si>
  <si>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</si>
  <si>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</si>
  <si>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</si>
  <si>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</si>
  <si>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 xml:space="preserve">8.  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</si>
  <si>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</si>
  <si>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</si>
  <si>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</si>
  <si>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Ежеквартально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</si>
  <si>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</si>
  <si>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r>
      <t>9.</t>
    </r>
    <r>
      <rPr>
        <sz val="11"/>
        <color indexed="8"/>
        <rFont val="Times New Roman"/>
        <family val="1"/>
        <charset val="204"/>
      </rPr>
      <t xml:space="preserve"> </t>
    </r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</si>
  <si>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</si>
  <si>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</si>
  <si>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 xml:space="preserve">10.  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</si>
  <si>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</si>
  <si>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</si>
  <si>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</si>
  <si>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 xml:space="preserve">11.  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</si>
  <si>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</si>
  <si>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</si>
  <si>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 xml:space="preserve">12.  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</si>
  <si>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</si>
  <si>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</si>
  <si>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</si>
  <si>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</si>
  <si>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r>
      <t>13.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 </t>
    </r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</si>
  <si>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</si>
  <si>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</si>
  <si>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 xml:space="preserve">14. 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</si>
  <si>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</si>
  <si>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</si>
  <si>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</si>
  <si>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</si>
  <si>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</si>
  <si>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</si>
  <si>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</si>
  <si>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</si>
  <si>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 xml:space="preserve">15. </t>
  </si>
  <si>
    <t>Работы, выполняемые в целях надлежащего содержания систем теплоснабжения:</t>
  </si>
  <si>
    <t>консервация систем отопления;</t>
  </si>
  <si>
    <t>После отопительного сезона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</si>
  <si>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</si>
  <si>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</si>
  <si>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</si>
  <si>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</si>
  <si>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 xml:space="preserve">16. 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</si>
  <si>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</si>
  <si>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</si>
  <si>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</si>
  <si>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</si>
  <si>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 xml:space="preserve">17. 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</si>
  <si>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</si>
  <si>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</si>
  <si>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По графику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</si>
  <si>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</si>
  <si>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</si>
  <si>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</si>
  <si>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</si>
  <si>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</si>
  <si>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 xml:space="preserve">18. 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</si>
  <si>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</si>
  <si>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</si>
  <si>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2 и более раз в неделю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</si>
  <si>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</si>
  <si>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</si>
  <si>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</si>
  <si>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</si>
  <si>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19.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</si>
  <si>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</si>
  <si>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</si>
  <si>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</si>
  <si>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</si>
  <si>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 xml:space="preserve">20. </t>
  </si>
  <si>
    <t>Работы по обеспечению вывоза бытовых отходов</t>
  </si>
  <si>
    <t>вывоз  бытовых отходов.</t>
  </si>
  <si>
    <t xml:space="preserve">21. 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</si>
  <si>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</si>
  <si>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</si>
  <si>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</si>
  <si>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22.</t>
  </si>
  <si>
    <t>управление многоквартирным домом.</t>
  </si>
  <si>
    <t>Ежедневно</t>
  </si>
  <si>
    <t xml:space="preserve">ИТОГО: </t>
  </si>
  <si>
    <t>2,06-доп.плата за поверку ОПУ ТЭ</t>
  </si>
  <si>
    <t>итог</t>
  </si>
  <si>
    <t>Содержание</t>
  </si>
  <si>
    <t>Показатели,                                                                         руб.</t>
  </si>
  <si>
    <t>Расходы управляющей компании, фактически понесенные в связи с оказанием услуг по управлению МКД</t>
  </si>
  <si>
    <t>Начислено платежей</t>
  </si>
  <si>
    <t>Дебиторская задолженность признанная безнадежной к взысканию</t>
  </si>
  <si>
    <t>Поступило платежей</t>
  </si>
  <si>
    <t>Задолженность управляющей компании перед МКД</t>
  </si>
  <si>
    <t>Задолженность МКД перед управляющей компанией</t>
  </si>
  <si>
    <t>Исполнитель: экономист Ушанова Е.В.</t>
  </si>
  <si>
    <t>______________________________________Директор   В.Ф. Гагарин</t>
  </si>
  <si>
    <t>м.п.</t>
  </si>
  <si>
    <t>___________________________Главный бухгалтер  В.Н. Максимова</t>
  </si>
  <si>
    <t>Справочно:  зарегистрированы по МКД юридические лица:</t>
  </si>
  <si>
    <t>пр.</t>
  </si>
  <si>
    <t xml:space="preserve">ИП "Бажанова Татьяна Александровна" - 165 кв.м. </t>
  </si>
  <si>
    <t>СПРАВОЧНО:</t>
  </si>
  <si>
    <t>Финансовый результат управления за учетный период 2016/2017гг.:</t>
  </si>
  <si>
    <t>ПРОВЕРКА ДОСТОВЕРНОСТИ ОТЧЕТА ПО УПРАВЛЕНИЮ</t>
  </si>
  <si>
    <t>Еженедельно</t>
  </si>
  <si>
    <t>Ежемесячно</t>
  </si>
  <si>
    <t>1 раз в сутки</t>
  </si>
  <si>
    <t>2 раза и более в сутки</t>
  </si>
  <si>
    <t>1 раз в неделю</t>
  </si>
  <si>
    <t>1 раз в месяц</t>
  </si>
  <si>
    <t>2 раза и более в месяц</t>
  </si>
  <si>
    <t>1 раз в квартал</t>
  </si>
  <si>
    <t>2 раза и более в квартал</t>
  </si>
  <si>
    <t>1 раз в год</t>
  </si>
  <si>
    <t>2 раза и более в год</t>
  </si>
  <si>
    <t>1 раз в сутки при отрицательной температуре</t>
  </si>
  <si>
    <t>2 раза и более в сутки при отрицательной температуре</t>
  </si>
  <si>
    <t>1 раз в сутки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</si>
  <si>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</si>
  <si>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</si>
  <si>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</si>
  <si>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Ежедневно, кроме выходных и праздничных дней</t>
  </si>
  <si>
    <t>Ежедневно, кроме воскресенья и праздничных дней</t>
  </si>
  <si>
    <t>Не реже 1 раза в три дня</t>
  </si>
  <si>
    <t>1 раз в месяц с сентября по май</t>
  </si>
  <si>
    <t>Иная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</si>
  <si>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</si>
  <si>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</si>
  <si>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</si>
  <si>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</si>
  <si>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</si>
  <si>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</si>
  <si>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</si>
  <si>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</si>
  <si>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</si>
  <si>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</si>
  <si>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</si>
  <si>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</si>
  <si>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приказом Министерства строительства</t>
  </si>
  <si>
    <t>"31" июля 2017 года</t>
  </si>
  <si>
    <t>с "01" июля 2017 года по "31" июля 2017 года</t>
  </si>
  <si>
    <t>и жилищно-коммунального хозяйства РФ</t>
  </si>
  <si>
    <t>"31" августа 2017 года</t>
  </si>
  <si>
    <t>с "01" августа 2017 года по "31" августа 2017 года</t>
  </si>
  <si>
    <t>от 26.10.2015 №761/пр.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</si>
  <si>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</si>
  <si>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</si>
  <si>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</si>
  <si>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</si>
  <si>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</si>
  <si>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</si>
  <si>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</si>
  <si>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</si>
  <si>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</si>
  <si>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</si>
  <si>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</si>
  <si>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</si>
  <si>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</si>
  <si>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</si>
  <si>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</si>
  <si>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</si>
  <si>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</si>
  <si>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</si>
  <si>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</si>
  <si>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</si>
  <si>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</si>
  <si>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</si>
  <si>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</si>
  <si>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</si>
  <si>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</si>
  <si>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</si>
  <si>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</si>
  <si>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</si>
  <si>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д.37,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</si>
  <si>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</si>
  <si>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</si>
  <si>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Тетериной Светланы Леонидовны, являющегося собственником кв. № 15,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</si>
  <si>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</si>
  <si>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</si>
  <si>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19.05.2017,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</si>
  <si>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</si>
  <si>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</si>
  <si>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</si>
  <si>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</si>
  <si>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</si>
  <si>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</si>
  <si>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</si>
  <si>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</si>
  <si>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</si>
  <si>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</si>
  <si>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</si>
  <si>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</si>
  <si>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</si>
  <si>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</si>
  <si>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18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</si>
  <si>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</si>
  <si>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</si>
  <si>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37,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</si>
  <si>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</si>
  <si>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</si>
  <si>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</si>
  <si>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</si>
  <si>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</si>
  <si>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</si>
  <si>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</si>
  <si>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Стоимость &lt;3&gt;/сметная стоимость &lt;4&gt; выполненной работы (оказанной услуги) за единицу</t>
  </si>
  <si>
    <t>Цена выполненной работы (оказанной услуги), в рублях</t>
  </si>
  <si>
    <t>2 раза в месяц</t>
  </si>
  <si>
    <t xml:space="preserve">1 раз в год </t>
  </si>
  <si>
    <t>Ежедневно, кроме выход-   ных и праздничных дней</t>
  </si>
  <si>
    <t>ИТОГО</t>
  </si>
  <si>
    <t xml:space="preserve">     2. Всего за период</t>
  </si>
  <si>
    <t xml:space="preserve"> выполнено работ (оказано услуг) на общую сумму</t>
  </si>
  <si>
    <t>(Двадцать три тысячи семьсот семьдесят два) руб.</t>
  </si>
  <si>
    <t xml:space="preserve">     3. Работы (услуги) выполнены (оказаны) полностью, в установленные сроки с надлежащим качеством.</t>
  </si>
  <si>
    <t xml:space="preserve">     4. Претензий по выполнению условий Договора Стороны друг к другу не имеют.</t>
  </si>
  <si>
    <t xml:space="preserve">     Настоящий акт составлен в 2-х экземплярах, имеющих одинаковую юридическую силу, по одному для каждой из Сторон.</t>
  </si>
  <si>
    <t>Подписи Сторон:</t>
  </si>
  <si>
    <t>Исполнитель -</t>
  </si>
  <si>
    <t>директор МУП "Чупинский комбинат благоустройства"     В.Ф. Гагарин</t>
  </si>
  <si>
    <t>(должность, Ф.И.О.)</t>
  </si>
  <si>
    <t>(подпись)</t>
  </si>
  <si>
    <t>Заказчик -</t>
  </si>
  <si>
    <t>председатель Совета МКД     С.Л. Тетерина</t>
  </si>
  <si>
    <t>Примечания:</t>
  </si>
  <si>
    <t xml:space="preserve">     &lt;1&gt; В соответствии с пунктом  части 8 статьи 161.1 Жилищного кодекса Российской Федерации (Собрание законодательства Российской Федерации, 2005,</t>
  </si>
  <si>
    <t>№1, ст. 14; 2011, № 23, ст. 3263; 2014, № 30, ст 4264; 2015, № 27, ст. 3967) председатель совета многоквартирного дома  подписывает в том числе акты приемки</t>
  </si>
  <si>
    <t>оказанных услуг и (или) выполненных работ по содержанию и текущему ремонту общего имущества в многоквартирном доме.</t>
  </si>
  <si>
    <t xml:space="preserve">     &lt;2&gt;  Минимальный перечень услуг и работ, необходимых для обеспечения надлежащего содержания общего имущества в многоквартирном доме,</t>
  </si>
  <si>
    <t>утвержден постановлением Правительства Российской Федерации от 3 апреля 2013 №290.</t>
  </si>
  <si>
    <t xml:space="preserve">     &lt;3&gt;  Стоимость за единицу выполненной работы (оказанной услуги) по договору управления многоквартирным домом или договору оказания услуг по</t>
  </si>
  <si>
    <t>содержанию и (или) выполнению работ по ремонту общего имущества в многоквартирном доме.</t>
  </si>
  <si>
    <t xml:space="preserve">     &lt;4&gt; Сметная стоимость за единицу выполненной работы по договору подряда по выполнению работ по ремонту общего имущества в многоквартирном </t>
  </si>
  <si>
    <t>доме.</t>
  </si>
  <si>
    <t>(Двадцать одна тысяча сто двадцать) руб.</t>
  </si>
  <si>
    <t>(Двадцать две тысячи восемьсот двадцать пять) руб.</t>
  </si>
  <si>
    <t>(Двадцать тысяч триста пятнадцать) руб.</t>
  </si>
  <si>
    <t>(Двадцать девять тысяч сто тридцать один) руб.</t>
  </si>
  <si>
    <t>(Тринадцать тысяч двести девять) руб.</t>
  </si>
  <si>
    <t>ИТОГО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</si>
</sst>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4">
    <font>
      <sz val="10"/>
      <name val="Arial Cyr"/>
      <charset val="204"/>
    </font>
    <font>
      <sz val="10"/>
      <name val="Arial Cyr"/>
      <charset val="204"/>
    </font>
    <font>
      <i/>
      <sz val="8"/>
      <color indexed="36"/>
      <name val="Arial Cyr"/>
      <charset val="204"/>
    </font>
    <font>
      <sz val="10"/>
      <color indexed="36"/>
      <name val="Arial Cyr"/>
      <charset val="204"/>
    </font>
    <font>
      <b/>
      <sz val="12"/>
      <color indexed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9.5"/>
      <name val="Times New Roman"/>
      <family val="1"/>
      <charset val="204"/>
    </font>
    <font>
      <b/>
      <sz val="10"/>
      <color indexed="23"/>
      <name val="Arial Cyr"/>
      <charset val="204"/>
    </font>
    <font>
      <sz val="10"/>
      <name val="Terminal"/>
      <family val="3"/>
      <charset val="255"/>
    </font>
    <font>
      <sz val="10"/>
      <name val="Kunstler Script"/>
      <family val="4"/>
    </font>
    <font>
      <b/>
      <sz val="16"/>
      <color indexed="62"/>
      <name val="Engravers MT"/>
      <family val="1"/>
    </font>
    <font>
      <vertAlign val="superscript"/>
      <sz val="10"/>
      <name val="Arial Cyr"/>
      <charset val="204"/>
    </font>
    <font>
      <sz val="10"/>
      <name val="KaiTi"/>
      <family val="3"/>
    </font>
    <font>
      <i/>
      <sz val="8"/>
      <name val="Arial Cyr"/>
      <charset val="204"/>
    </font>
    <font>
      <sz val="10"/>
      <name val="Arial"/>
      <family val="2"/>
      <charset val="204"/>
    </font>
    <font>
      <b/>
      <sz val="10"/>
      <color indexed="12"/>
      <name val="Cambria"/>
      <family val="1"/>
      <charset val="204"/>
    </font>
    <font>
      <b/>
      <sz val="10"/>
      <color indexed="12"/>
      <name val="Arial Black"/>
      <family val="2"/>
      <charset val="204"/>
    </font>
    <font>
      <b/>
      <sz val="10"/>
      <name val="Cambria"/>
      <family val="1"/>
      <charset val="204"/>
    </font>
    <font>
      <sz val="10"/>
      <color theme="0"/>
      <name val="Arial Cyr"/>
      <charset val="204"/>
    </font>
    <font>
      <b/>
      <sz val="9"/>
      <name val="Arial Cyr"/>
      <charset val="204"/>
    </font>
    <font>
      <b/>
      <sz val="11"/>
      <color rgb="FFFF0000"/>
      <name val="Arial"/>
      <family val="2"/>
      <charset val="204"/>
    </font>
    <font>
      <b/>
      <sz val="10.5"/>
      <color rgb="FF002060"/>
      <name val="Microsoft JhengHei"/>
      <family val="2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C00000"/>
      <name val="Arial Cyr"/>
      <charset val="204"/>
    </font>
    <font>
      <b/>
      <i/>
      <sz val="10"/>
      <color rgb="FF7030A0"/>
      <name val="Arial Cyr"/>
      <charset val="204"/>
    </font>
    <font>
      <b/>
      <sz val="10"/>
      <color rgb="FFC00000"/>
      <name val="Arial Cyr"/>
      <charset val="204"/>
    </font>
    <font>
      <b/>
      <sz val="10"/>
      <color theme="4" tint="-0.249977111117893"/>
      <name val="Arial Cyr"/>
      <charset val="204"/>
    </font>
    <font>
      <sz val="10"/>
      <color rgb="FF00B0F0"/>
      <name val="Arial Cyr"/>
      <charset val="204"/>
    </font>
    <font>
      <b/>
      <sz val="10"/>
      <color rgb="FFFF0000"/>
      <name val="Arial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7030A0"/>
      <name val="Arial Cyr"/>
      <charset val="204"/>
    </font>
    <font>
      <b/>
      <sz val="11"/>
      <color theme="4" tint="-0.249977111117893"/>
      <name val="Times New Roman"/>
      <family val="1"/>
      <charset val="204"/>
    </font>
    <font>
      <i/>
      <sz val="9"/>
      <color rgb="FF002060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0"/>
      <name val="Times New Roman"/>
      <family val="1"/>
      <charset val="204"/>
    </font>
    <font>
      <b/>
      <u/>
      <sz val="10"/>
      <color indexed="60"/>
      <name val="Arial Cyr"/>
      <charset val="204"/>
    </font>
    <font>
      <b/>
      <sz val="10"/>
      <color indexed="60"/>
      <name val="Arial Cyr"/>
      <charset val="204"/>
    </font>
    <font>
      <b/>
      <sz val="10"/>
      <color indexed="9"/>
      <name val="Arial"/>
      <family val="2"/>
      <charset val="204"/>
    </font>
    <font>
      <sz val="8"/>
      <color indexed="18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FF0000"/>
      <name val="Arial Cyr"/>
      <charset val="204"/>
    </font>
    <font>
      <b/>
      <sz val="9"/>
      <color rgb="FF00B0F0"/>
      <name val="Arial Cyr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B0F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  <fill>
      <patternFill patternType="solid">
        <fgColor rgb="FFE0F868"/>
        <bgColor indexed="64"/>
      </patternFill>
    </fill>
    <fill>
      <patternFill patternType="solid">
        <fgColor rgb="FFEBFA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2" fontId="9" fillId="0" borderId="0" xfId="0" applyNumberFormat="1" applyFont="1" applyBorder="1"/>
    <xf numFmtId="0" fontId="10" fillId="0" borderId="0" xfId="0" applyFont="1"/>
    <xf numFmtId="1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 indent="5"/>
    </xf>
    <xf numFmtId="0" fontId="0" fillId="0" borderId="0" xfId="0" applyAlignment="1">
      <alignment horizontal="left" indent="5"/>
    </xf>
    <xf numFmtId="0" fontId="0" fillId="2" borderId="0" xfId="0" applyFill="1" applyAlignment="1">
      <alignment horizontal="center"/>
    </xf>
    <xf numFmtId="0" fontId="14" fillId="3" borderId="0" xfId="0" applyFont="1" applyFill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2" fontId="9" fillId="0" borderId="1" xfId="0" applyNumberFormat="1" applyFont="1" applyBorder="1"/>
    <xf numFmtId="2" fontId="9" fillId="4" borderId="0" xfId="0" applyNumberFormat="1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wrapText="1"/>
    </xf>
    <xf numFmtId="0" fontId="23" fillId="6" borderId="11" xfId="0" applyFont="1" applyFill="1" applyBorder="1" applyAlignment="1">
      <alignment horizontal="left" wrapText="1" indent="4"/>
    </xf>
    <xf numFmtId="3" fontId="24" fillId="6" borderId="12" xfId="1" applyNumberFormat="1" applyFont="1" applyFill="1" applyBorder="1" applyAlignment="1">
      <alignment horizontal="right" wrapText="1" indent="1"/>
    </xf>
    <xf numFmtId="4" fontId="24" fillId="6" borderId="13" xfId="1" applyNumberFormat="1" applyFont="1" applyFill="1" applyBorder="1" applyAlignment="1">
      <alignment horizontal="right" indent="1"/>
    </xf>
    <xf numFmtId="3" fontId="24" fillId="6" borderId="11" xfId="0" applyNumberFormat="1" applyFont="1" applyFill="1" applyBorder="1" applyAlignment="1">
      <alignment horizontal="right" indent="1"/>
    </xf>
    <xf numFmtId="4" fontId="24" fillId="6" borderId="14" xfId="0" applyNumberFormat="1" applyFont="1" applyFill="1" applyBorder="1" applyAlignment="1">
      <alignment horizontal="right" indent="1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left"/>
    </xf>
    <xf numFmtId="0" fontId="26" fillId="0" borderId="0" xfId="0" applyFont="1" applyAlignment="1">
      <alignment horizontal="center" vertical="top"/>
    </xf>
    <xf numFmtId="3" fontId="27" fillId="0" borderId="0" xfId="0" applyNumberFormat="1" applyFont="1" applyAlignment="1">
      <alignment vertical="top"/>
    </xf>
    <xf numFmtId="0" fontId="28" fillId="0" borderId="0" xfId="0" applyFont="1" applyAlignment="1">
      <alignment horizontal="center"/>
    </xf>
    <xf numFmtId="4" fontId="29" fillId="0" borderId="0" xfId="0" applyNumberFormat="1" applyFont="1" applyAlignment="1"/>
    <xf numFmtId="0" fontId="30" fillId="0" borderId="0" xfId="0" applyFont="1"/>
    <xf numFmtId="0" fontId="31" fillId="0" borderId="0" xfId="0" applyFont="1" applyAlignment="1">
      <alignment horizontal="center"/>
    </xf>
    <xf numFmtId="3" fontId="0" fillId="0" borderId="0" xfId="0" applyNumberFormat="1"/>
    <xf numFmtId="0" fontId="32" fillId="0" borderId="6" xfId="0" applyFont="1" applyBorder="1" applyAlignment="1">
      <alignment horizontal="center" wrapText="1"/>
    </xf>
    <xf numFmtId="0" fontId="32" fillId="4" borderId="13" xfId="0" applyFont="1" applyFill="1" applyBorder="1" applyAlignment="1">
      <alignment horizontal="left" wrapText="1" indent="1"/>
    </xf>
    <xf numFmtId="0" fontId="32" fillId="7" borderId="6" xfId="0" applyFont="1" applyFill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left" wrapText="1"/>
    </xf>
    <xf numFmtId="0" fontId="32" fillId="0" borderId="6" xfId="0" applyFont="1" applyBorder="1" applyAlignment="1">
      <alignment wrapText="1"/>
    </xf>
    <xf numFmtId="0" fontId="32" fillId="4" borderId="7" xfId="0" applyFont="1" applyFill="1" applyBorder="1" applyAlignment="1">
      <alignment horizontal="left" wrapText="1" indent="1"/>
    </xf>
    <xf numFmtId="0" fontId="27" fillId="0" borderId="0" xfId="0" applyFont="1" applyAlignment="1">
      <alignment vertical="top"/>
    </xf>
    <xf numFmtId="0" fontId="25" fillId="0" borderId="13" xfId="0" applyFont="1" applyBorder="1" applyAlignment="1">
      <alignment horizontal="left"/>
    </xf>
    <xf numFmtId="3" fontId="31" fillId="0" borderId="0" xfId="0" applyNumberFormat="1" applyFont="1" applyAlignment="1">
      <alignment horizontal="center"/>
    </xf>
    <xf numFmtId="0" fontId="32" fillId="7" borderId="6" xfId="0" applyFont="1" applyFill="1" applyBorder="1" applyAlignment="1">
      <alignment wrapText="1"/>
    </xf>
    <xf numFmtId="0" fontId="25" fillId="7" borderId="6" xfId="0" applyFont="1" applyFill="1" applyBorder="1" applyAlignment="1">
      <alignment horizontal="center"/>
    </xf>
    <xf numFmtId="0" fontId="25" fillId="7" borderId="13" xfId="0" applyFont="1" applyFill="1" applyBorder="1" applyAlignment="1">
      <alignment horizontal="left"/>
    </xf>
    <xf numFmtId="0" fontId="25" fillId="0" borderId="13" xfId="0" applyFont="1" applyBorder="1" applyAlignment="1">
      <alignment horizontal="left" wrapText="1"/>
    </xf>
    <xf numFmtId="4" fontId="34" fillId="0" borderId="0" xfId="0" applyNumberFormat="1" applyFont="1"/>
    <xf numFmtId="0" fontId="35" fillId="0" borderId="0" xfId="0" applyFont="1"/>
    <xf numFmtId="3" fontId="24" fillId="6" borderId="12" xfId="1" applyNumberFormat="1" applyFont="1" applyFill="1" applyBorder="1" applyAlignment="1">
      <alignment horizontal="right" indent="1"/>
    </xf>
    <xf numFmtId="2" fontId="34" fillId="0" borderId="0" xfId="0" applyNumberFormat="1" applyFont="1"/>
    <xf numFmtId="0" fontId="34" fillId="0" borderId="0" xfId="0" applyFont="1"/>
    <xf numFmtId="0" fontId="32" fillId="0" borderId="6" xfId="0" applyFont="1" applyBorder="1" applyAlignment="1">
      <alignment horizontal="center" wrapText="1" shrinkToFit="1"/>
    </xf>
    <xf numFmtId="0" fontId="32" fillId="4" borderId="7" xfId="0" applyFont="1" applyFill="1" applyBorder="1" applyAlignment="1">
      <alignment horizontal="left" wrapText="1" indent="1" shrinkToFit="1"/>
    </xf>
    <xf numFmtId="0" fontId="25" fillId="7" borderId="6" xfId="0" applyFont="1" applyFill="1" applyBorder="1" applyAlignment="1">
      <alignment horizontal="center" wrapText="1"/>
    </xf>
    <xf numFmtId="0" fontId="25" fillId="7" borderId="7" xfId="0" applyFont="1" applyFill="1" applyBorder="1" applyAlignment="1">
      <alignment horizontal="left" wrapText="1"/>
    </xf>
    <xf numFmtId="0" fontId="22" fillId="6" borderId="10" xfId="0" applyFont="1" applyFill="1" applyBorder="1" applyAlignment="1">
      <alignment horizontal="center" wrapText="1"/>
    </xf>
    <xf numFmtId="0" fontId="37" fillId="0" borderId="6" xfId="0" applyFont="1" applyBorder="1" applyAlignment="1">
      <alignment horizontal="center" wrapText="1"/>
    </xf>
    <xf numFmtId="0" fontId="37" fillId="0" borderId="7" xfId="0" applyFont="1" applyBorder="1" applyAlignment="1">
      <alignment horizontal="left" wrapText="1"/>
    </xf>
    <xf numFmtId="0" fontId="38" fillId="0" borderId="6" xfId="0" applyFont="1" applyBorder="1" applyAlignment="1">
      <alignment horizontal="center" wrapText="1"/>
    </xf>
    <xf numFmtId="0" fontId="25" fillId="4" borderId="13" xfId="0" applyFont="1" applyFill="1" applyBorder="1" applyAlignment="1">
      <alignment horizontal="left" wrapText="1" indent="1"/>
    </xf>
    <xf numFmtId="0" fontId="32" fillId="0" borderId="7" xfId="0" applyFont="1" applyBorder="1" applyAlignment="1">
      <alignment horizontal="left" wrapText="1" indent="1"/>
    </xf>
    <xf numFmtId="0" fontId="25" fillId="0" borderId="10" xfId="0" applyFont="1" applyBorder="1" applyAlignment="1">
      <alignment horizontal="center" wrapText="1"/>
    </xf>
    <xf numFmtId="0" fontId="25" fillId="0" borderId="20" xfId="0" applyFont="1" applyBorder="1" applyAlignment="1">
      <alignment horizontal="left" wrapText="1"/>
    </xf>
    <xf numFmtId="0" fontId="25" fillId="0" borderId="21" xfId="0" applyFont="1" applyBorder="1" applyAlignment="1">
      <alignment horizontal="center" wrapText="1"/>
    </xf>
    <xf numFmtId="0" fontId="32" fillId="4" borderId="20" xfId="0" applyFont="1" applyFill="1" applyBorder="1" applyAlignment="1">
      <alignment horizontal="left" wrapText="1" indent="1"/>
    </xf>
    <xf numFmtId="0" fontId="39" fillId="8" borderId="24" xfId="0" applyFont="1" applyFill="1" applyBorder="1" applyAlignment="1">
      <alignment horizontal="center"/>
    </xf>
    <xf numFmtId="3" fontId="24" fillId="8" borderId="25" xfId="1" applyNumberFormat="1" applyFont="1" applyFill="1" applyBorder="1" applyAlignment="1">
      <alignment horizontal="right" indent="1"/>
    </xf>
    <xf numFmtId="4" fontId="24" fillId="8" borderId="25" xfId="1" applyNumberFormat="1" applyFont="1" applyFill="1" applyBorder="1" applyAlignment="1">
      <alignment horizontal="right" indent="1"/>
    </xf>
    <xf numFmtId="3" fontId="24" fillId="8" borderId="25" xfId="0" applyNumberFormat="1" applyFont="1" applyFill="1" applyBorder="1" applyAlignment="1">
      <alignment horizontal="right" indent="1"/>
    </xf>
    <xf numFmtId="4" fontId="24" fillId="8" borderId="26" xfId="0" applyNumberFormat="1" applyFont="1" applyFill="1" applyBorder="1" applyAlignment="1">
      <alignment horizontal="right" indent="1"/>
    </xf>
    <xf numFmtId="2" fontId="40" fillId="0" borderId="0" xfId="0" applyNumberFormat="1" applyFont="1"/>
    <xf numFmtId="0" fontId="40" fillId="0" borderId="0" xfId="0" applyFont="1"/>
    <xf numFmtId="4" fontId="41" fillId="9" borderId="0" xfId="0" applyNumberFormat="1" applyFont="1" applyFill="1" applyBorder="1" applyAlignment="1"/>
    <xf numFmtId="4" fontId="30" fillId="0" borderId="0" xfId="0" applyNumberFormat="1" applyFont="1"/>
    <xf numFmtId="4" fontId="0" fillId="0" borderId="0" xfId="0" applyNumberFormat="1"/>
    <xf numFmtId="3" fontId="30" fillId="0" borderId="0" xfId="0" applyNumberFormat="1" applyFont="1"/>
    <xf numFmtId="0" fontId="0" fillId="0" borderId="0" xfId="0" applyAlignment="1">
      <alignment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6" xfId="0" applyFont="1" applyBorder="1" applyAlignment="1">
      <alignment horizontal="left" wrapText="1" indent="1"/>
    </xf>
    <xf numFmtId="3" fontId="16" fillId="0" borderId="9" xfId="0" applyNumberFormat="1" applyFont="1" applyBorder="1" applyAlignment="1">
      <alignment horizontal="center" wrapText="1"/>
    </xf>
    <xf numFmtId="0" fontId="42" fillId="0" borderId="6" xfId="0" applyFont="1" applyBorder="1" applyAlignment="1">
      <alignment horizontal="left" wrapText="1" indent="1"/>
    </xf>
    <xf numFmtId="3" fontId="42" fillId="0" borderId="9" xfId="0" applyNumberFormat="1" applyFont="1" applyBorder="1" applyAlignment="1">
      <alignment horizontal="center" wrapText="1"/>
    </xf>
    <xf numFmtId="0" fontId="43" fillId="10" borderId="6" xfId="0" applyFont="1" applyFill="1" applyBorder="1" applyAlignment="1">
      <alignment horizontal="left" wrapText="1" indent="1"/>
    </xf>
    <xf numFmtId="3" fontId="43" fillId="10" borderId="9" xfId="0" applyNumberFormat="1" applyFont="1" applyFill="1" applyBorder="1" applyAlignment="1">
      <alignment horizontal="center" wrapText="1"/>
    </xf>
    <xf numFmtId="0" fontId="43" fillId="10" borderId="27" xfId="0" applyFont="1" applyFill="1" applyBorder="1" applyAlignment="1">
      <alignment horizontal="left" wrapText="1" indent="1"/>
    </xf>
    <xf numFmtId="3" fontId="43" fillId="10" borderId="26" xfId="0" applyNumberFormat="1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0" fontId="44" fillId="0" borderId="0" xfId="0" applyFont="1"/>
    <xf numFmtId="0" fontId="45" fillId="0" borderId="0" xfId="0" applyFont="1"/>
    <xf numFmtId="0" fontId="46" fillId="11" borderId="0" xfId="0" applyFont="1" applyFill="1"/>
    <xf numFmtId="0" fontId="0" fillId="11" borderId="0" xfId="0" applyFill="1"/>
    <xf numFmtId="0" fontId="47" fillId="12" borderId="28" xfId="0" applyFont="1" applyFill="1" applyBorder="1" applyAlignment="1">
      <alignment horizontal="left" wrapText="1" indent="1"/>
    </xf>
    <xf numFmtId="3" fontId="47" fillId="12" borderId="29" xfId="0" applyNumberFormat="1" applyFont="1" applyFill="1" applyBorder="1" applyAlignment="1">
      <alignment horizontal="center" wrapText="1"/>
    </xf>
    <xf numFmtId="0" fontId="47" fillId="12" borderId="30" xfId="0" applyFont="1" applyFill="1" applyBorder="1" applyAlignment="1">
      <alignment horizontal="left" wrapText="1" indent="1"/>
    </xf>
    <xf numFmtId="3" fontId="47" fillId="12" borderId="31" xfId="0" applyNumberFormat="1" applyFont="1" applyFill="1" applyBorder="1" applyAlignment="1">
      <alignment horizontal="center" wrapText="1"/>
    </xf>
    <xf numFmtId="0" fontId="47" fillId="12" borderId="32" xfId="0" applyFont="1" applyFill="1" applyBorder="1" applyAlignment="1">
      <alignment horizontal="left" wrapText="1" indent="1"/>
    </xf>
    <xf numFmtId="3" fontId="47" fillId="12" borderId="33" xfId="0" applyNumberFormat="1" applyFont="1" applyFill="1" applyBorder="1" applyAlignment="1">
      <alignment horizontal="center" wrapText="1"/>
    </xf>
    <xf numFmtId="0" fontId="48" fillId="11" borderId="0" xfId="2" applyFont="1" applyFill="1" applyBorder="1" applyAlignment="1">
      <alignment vertical="center" wrapText="1"/>
    </xf>
    <xf numFmtId="0" fontId="43" fillId="13" borderId="0" xfId="0" applyFont="1" applyFill="1" applyBorder="1" applyAlignment="1" applyProtection="1">
      <alignment horizontal="center" vertical="center"/>
    </xf>
    <xf numFmtId="0" fontId="0" fillId="14" borderId="0" xfId="0" applyFill="1"/>
    <xf numFmtId="0" fontId="0" fillId="15" borderId="0" xfId="0" applyFill="1"/>
    <xf numFmtId="0" fontId="24" fillId="0" borderId="0" xfId="0" applyFont="1" applyAlignment="1">
      <alignment horizontal="right"/>
    </xf>
    <xf numFmtId="0" fontId="24" fillId="0" borderId="0" xfId="0" applyFont="1"/>
    <xf numFmtId="0" fontId="50" fillId="0" borderId="0" xfId="0" applyFont="1" applyAlignment="1">
      <alignment horizontal="right"/>
    </xf>
    <xf numFmtId="0" fontId="51" fillId="0" borderId="0" xfId="0" applyFont="1"/>
    <xf numFmtId="0" fontId="53" fillId="0" borderId="0" xfId="0" applyFont="1"/>
    <xf numFmtId="0" fontId="24" fillId="4" borderId="0" xfId="0" applyFont="1" applyFill="1"/>
    <xf numFmtId="0" fontId="24" fillId="4" borderId="0" xfId="0" applyFont="1" applyFill="1" applyAlignment="1">
      <alignment horizontal="right"/>
    </xf>
    <xf numFmtId="0" fontId="5" fillId="16" borderId="7" xfId="0" applyFont="1" applyFill="1" applyBorder="1" applyAlignment="1">
      <alignment horizontal="center" vertical="center" wrapText="1"/>
    </xf>
    <xf numFmtId="0" fontId="25" fillId="17" borderId="7" xfId="0" applyFont="1" applyFill="1" applyBorder="1" applyAlignment="1">
      <alignment horizontal="left"/>
    </xf>
    <xf numFmtId="165" fontId="24" fillId="17" borderId="7" xfId="0" applyNumberFormat="1" applyFont="1" applyFill="1" applyBorder="1" applyAlignment="1">
      <alignment horizontal="right" indent="1"/>
    </xf>
    <xf numFmtId="3" fontId="24" fillId="17" borderId="7" xfId="0" applyNumberFormat="1" applyFont="1" applyFill="1" applyBorder="1" applyAlignment="1">
      <alignment horizontal="right" indent="1"/>
    </xf>
    <xf numFmtId="2" fontId="24" fillId="17" borderId="7" xfId="0" applyNumberFormat="1" applyFont="1" applyFill="1" applyBorder="1" applyAlignment="1">
      <alignment horizontal="right" indent="1"/>
    </xf>
    <xf numFmtId="165" fontId="24" fillId="0" borderId="7" xfId="0" applyNumberFormat="1" applyFont="1" applyBorder="1" applyAlignment="1">
      <alignment horizontal="right" indent="1"/>
    </xf>
    <xf numFmtId="3" fontId="24" fillId="0" borderId="7" xfId="0" applyNumberFormat="1" applyFont="1" applyBorder="1" applyAlignment="1">
      <alignment horizontal="right" indent="1"/>
    </xf>
    <xf numFmtId="0" fontId="24" fillId="0" borderId="7" xfId="0" applyFont="1" applyBorder="1" applyAlignment="1">
      <alignment horizontal="right" indent="1"/>
    </xf>
    <xf numFmtId="165" fontId="24" fillId="0" borderId="15" xfId="0" applyNumberFormat="1" applyFont="1" applyBorder="1" applyAlignment="1">
      <alignment horizontal="right" indent="1"/>
    </xf>
    <xf numFmtId="3" fontId="24" fillId="0" borderId="15" xfId="0" applyNumberFormat="1" applyFont="1" applyBorder="1" applyAlignment="1">
      <alignment horizontal="right" indent="1"/>
    </xf>
    <xf numFmtId="0" fontId="24" fillId="0" borderId="15" xfId="0" applyFont="1" applyBorder="1" applyAlignment="1">
      <alignment horizontal="right" indent="1"/>
    </xf>
    <xf numFmtId="165" fontId="24" fillId="0" borderId="18" xfId="0" applyNumberFormat="1" applyFont="1" applyBorder="1" applyAlignment="1">
      <alignment horizontal="right" indent="1"/>
    </xf>
    <xf numFmtId="3" fontId="24" fillId="0" borderId="18" xfId="0" applyNumberFormat="1" applyFont="1" applyBorder="1" applyAlignment="1">
      <alignment horizontal="right" indent="1"/>
    </xf>
    <xf numFmtId="0" fontId="24" fillId="0" borderId="18" xfId="0" applyFont="1" applyBorder="1" applyAlignment="1">
      <alignment horizontal="right" indent="1"/>
    </xf>
    <xf numFmtId="165" fontId="24" fillId="0" borderId="8" xfId="0" applyNumberFormat="1" applyFont="1" applyBorder="1" applyAlignment="1">
      <alignment horizontal="right" indent="1"/>
    </xf>
    <xf numFmtId="3" fontId="24" fillId="0" borderId="8" xfId="0" applyNumberFormat="1" applyFont="1" applyBorder="1" applyAlignment="1">
      <alignment horizontal="right" indent="1"/>
    </xf>
    <xf numFmtId="0" fontId="24" fillId="0" borderId="8" xfId="0" applyFont="1" applyBorder="1" applyAlignment="1">
      <alignment horizontal="right" indent="1"/>
    </xf>
    <xf numFmtId="0" fontId="25" fillId="17" borderId="7" xfId="0" applyFont="1" applyFill="1" applyBorder="1" applyAlignment="1">
      <alignment horizontal="left" wrapText="1"/>
    </xf>
    <xf numFmtId="4" fontId="24" fillId="17" borderId="7" xfId="0" applyNumberFormat="1" applyFont="1" applyFill="1" applyBorder="1" applyAlignment="1">
      <alignment horizontal="right" indent="1"/>
    </xf>
    <xf numFmtId="2" fontId="24" fillId="0" borderId="15" xfId="0" applyNumberFormat="1" applyFont="1" applyBorder="1" applyAlignment="1">
      <alignment horizontal="right" indent="1"/>
    </xf>
    <xf numFmtId="2" fontId="24" fillId="0" borderId="18" xfId="0" applyNumberFormat="1" applyFont="1" applyBorder="1" applyAlignment="1">
      <alignment horizontal="right" indent="1"/>
    </xf>
    <xf numFmtId="2" fontId="24" fillId="0" borderId="8" xfId="0" applyNumberFormat="1" applyFont="1" applyBorder="1" applyAlignment="1">
      <alignment horizontal="right" indent="1"/>
    </xf>
    <xf numFmtId="0" fontId="53" fillId="17" borderId="7" xfId="0" applyFont="1" applyFill="1" applyBorder="1" applyAlignment="1">
      <alignment horizontal="left" wrapText="1"/>
    </xf>
    <xf numFmtId="2" fontId="24" fillId="0" borderId="7" xfId="0" applyNumberFormat="1" applyFont="1" applyBorder="1" applyAlignment="1">
      <alignment horizontal="right" indent="1"/>
    </xf>
    <xf numFmtId="0" fontId="57" fillId="0" borderId="0" xfId="0" applyFont="1"/>
    <xf numFmtId="0" fontId="37" fillId="17" borderId="7" xfId="0" applyFont="1" applyFill="1" applyBorder="1" applyAlignment="1">
      <alignment horizontal="left" wrapText="1"/>
    </xf>
    <xf numFmtId="0" fontId="38" fillId="4" borderId="7" xfId="0" applyFont="1" applyFill="1" applyBorder="1" applyAlignment="1">
      <alignment horizontal="left" wrapText="1" indent="1"/>
    </xf>
    <xf numFmtId="4" fontId="24" fillId="0" borderId="7" xfId="0" applyNumberFormat="1" applyFont="1" applyBorder="1" applyAlignment="1">
      <alignment horizontal="right" indent="1"/>
    </xf>
    <xf numFmtId="0" fontId="32" fillId="17" borderId="7" xfId="0" applyFont="1" applyFill="1" applyBorder="1" applyAlignment="1">
      <alignment horizontal="left" wrapText="1" indent="1"/>
    </xf>
    <xf numFmtId="0" fontId="5" fillId="0" borderId="7" xfId="0" applyFont="1" applyBorder="1"/>
    <xf numFmtId="3" fontId="5" fillId="0" borderId="7" xfId="0" applyNumberFormat="1" applyFont="1" applyBorder="1" applyAlignment="1">
      <alignment horizontal="right" indent="1"/>
    </xf>
    <xf numFmtId="1" fontId="5" fillId="0" borderId="7" xfId="0" applyNumberFormat="1" applyFont="1" applyBorder="1" applyAlignment="1">
      <alignment horizontal="right" indent="1"/>
    </xf>
    <xf numFmtId="165" fontId="58" fillId="16" borderId="7" xfId="0" applyNumberFormat="1" applyFont="1" applyFill="1" applyBorder="1" applyAlignment="1">
      <alignment horizontal="center"/>
    </xf>
    <xf numFmtId="3" fontId="53" fillId="16" borderId="7" xfId="0" applyNumberFormat="1" applyFont="1" applyFill="1" applyBorder="1" applyAlignment="1">
      <alignment horizontal="right" indent="1"/>
    </xf>
    <xf numFmtId="2" fontId="53" fillId="16" borderId="7" xfId="0" applyNumberFormat="1" applyFont="1" applyFill="1" applyBorder="1" applyAlignment="1">
      <alignment horizontal="right" indent="1"/>
    </xf>
    <xf numFmtId="4" fontId="59" fillId="0" borderId="0" xfId="0" applyNumberFormat="1" applyFont="1"/>
    <xf numFmtId="4" fontId="60" fillId="0" borderId="0" xfId="0" applyNumberFormat="1" applyFont="1"/>
    <xf numFmtId="4" fontId="26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4" borderId="0" xfId="0" applyFont="1" applyFill="1" applyAlignment="1"/>
    <xf numFmtId="0" fontId="5" fillId="9" borderId="0" xfId="0" applyFont="1" applyFill="1" applyAlignment="1"/>
    <xf numFmtId="3" fontId="61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0" fontId="61" fillId="0" borderId="34" xfId="0" applyFont="1" applyBorder="1" applyAlignment="1"/>
    <xf numFmtId="0" fontId="5" fillId="0" borderId="34" xfId="0" applyFont="1" applyBorder="1" applyAlignment="1"/>
    <xf numFmtId="0" fontId="0" fillId="0" borderId="36" xfId="0" applyBorder="1"/>
    <xf numFmtId="0" fontId="62" fillId="0" borderId="0" xfId="0" applyFont="1" applyAlignment="1"/>
    <xf numFmtId="0" fontId="0" fillId="0" borderId="0" xfId="0" applyAlignment="1"/>
    <xf numFmtId="1" fontId="61" fillId="0" borderId="0" xfId="0" applyNumberFormat="1" applyFont="1" applyAlignment="1">
      <alignment horizontal="center" vertical="top"/>
    </xf>
    <xf numFmtId="4" fontId="63" fillId="0" borderId="0" xfId="0" applyNumberFormat="1" applyFont="1"/>
    <xf numFmtId="3" fontId="5" fillId="0" borderId="0" xfId="0" applyNumberFormat="1" applyFont="1"/>
    <xf numFmtId="0" fontId="5" fillId="16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4" borderId="0" xfId="0" applyFont="1" applyFill="1" applyBorder="1" applyAlignment="1"/>
    <xf numFmtId="0" fontId="5" fillId="9" borderId="0" xfId="0" applyFont="1" applyFill="1" applyBorder="1" applyAlignment="1"/>
    <xf numFmtId="3" fontId="61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61" fillId="0" borderId="0" xfId="0" applyFont="1" applyBorder="1" applyAlignment="1"/>
    <xf numFmtId="0" fontId="0" fillId="0" borderId="0" xfId="0" applyBorder="1"/>
    <xf numFmtId="0" fontId="39" fillId="8" borderId="22" xfId="0" applyFont="1" applyFill="1" applyBorder="1" applyAlignment="1">
      <alignment horizontal="center"/>
    </xf>
    <xf numFmtId="0" fontId="39" fillId="8" borderId="23" xfId="0" applyFont="1" applyFill="1" applyBorder="1" applyAlignment="1">
      <alignment horizontal="center"/>
    </xf>
    <xf numFmtId="0" fontId="39" fillId="8" borderId="24" xfId="0" applyFont="1" applyFill="1" applyBorder="1" applyAlignment="1">
      <alignment horizontal="center"/>
    </xf>
    <xf numFmtId="0" fontId="49" fillId="11" borderId="0" xfId="2" applyFont="1" applyFill="1" applyBorder="1" applyAlignment="1">
      <alignment horizontal="left" vertical="center" wrapText="1"/>
    </xf>
    <xf numFmtId="0" fontId="23" fillId="6" borderId="11" xfId="0" applyFont="1" applyFill="1" applyBorder="1" applyAlignment="1">
      <alignment horizontal="left" wrapText="1" indent="4"/>
    </xf>
    <xf numFmtId="0" fontId="25" fillId="0" borderId="7" xfId="0" applyFont="1" applyBorder="1" applyAlignment="1">
      <alignment horizontal="left" wrapText="1"/>
    </xf>
    <xf numFmtId="3" fontId="24" fillId="0" borderId="15" xfId="1" applyNumberFormat="1" applyFont="1" applyBorder="1" applyAlignment="1">
      <alignment horizontal="right" vertical="top" wrapText="1" indent="1"/>
    </xf>
    <xf numFmtId="3" fontId="24" fillId="0" borderId="8" xfId="1" applyNumberFormat="1" applyFont="1" applyBorder="1" applyAlignment="1">
      <alignment horizontal="right" vertical="top" wrapText="1" indent="1"/>
    </xf>
    <xf numFmtId="4" fontId="24" fillId="0" borderId="15" xfId="1" applyNumberFormat="1" applyFont="1" applyBorder="1" applyAlignment="1">
      <alignment horizontal="right" vertical="top" indent="1"/>
    </xf>
    <xf numFmtId="4" fontId="24" fillId="0" borderId="8" xfId="1" applyNumberFormat="1" applyFont="1" applyBorder="1" applyAlignment="1">
      <alignment horizontal="right" vertical="top" indent="1"/>
    </xf>
    <xf numFmtId="3" fontId="24" fillId="0" borderId="15" xfId="0" applyNumberFormat="1" applyFont="1" applyBorder="1" applyAlignment="1">
      <alignment horizontal="right" vertical="top" indent="1"/>
    </xf>
    <xf numFmtId="3" fontId="24" fillId="0" borderId="8" xfId="0" applyNumberFormat="1" applyFont="1" applyBorder="1" applyAlignment="1">
      <alignment horizontal="right" vertical="top" indent="1"/>
    </xf>
    <xf numFmtId="4" fontId="24" fillId="0" borderId="16" xfId="0" applyNumberFormat="1" applyFont="1" applyBorder="1" applyAlignment="1">
      <alignment horizontal="right" vertical="top" indent="1"/>
    </xf>
    <xf numFmtId="4" fontId="24" fillId="0" borderId="17" xfId="0" applyNumberFormat="1" applyFont="1" applyBorder="1" applyAlignment="1">
      <alignment horizontal="right" vertical="top" indent="1"/>
    </xf>
    <xf numFmtId="0" fontId="32" fillId="0" borderId="7" xfId="0" applyFont="1" applyBorder="1" applyAlignment="1">
      <alignment horizontal="left" wrapText="1" indent="1"/>
    </xf>
    <xf numFmtId="3" fontId="24" fillId="0" borderId="15" xfId="1" applyNumberFormat="1" applyFont="1" applyBorder="1" applyAlignment="1">
      <alignment horizontal="right" vertical="top" indent="1"/>
    </xf>
    <xf numFmtId="3" fontId="24" fillId="0" borderId="8" xfId="1" applyNumberFormat="1" applyFont="1" applyBorder="1" applyAlignment="1">
      <alignment horizontal="right" vertical="top" indent="1"/>
    </xf>
    <xf numFmtId="3" fontId="24" fillId="0" borderId="18" xfId="1" applyNumberFormat="1" applyFont="1" applyBorder="1" applyAlignment="1">
      <alignment horizontal="right" vertical="top" indent="1"/>
    </xf>
    <xf numFmtId="4" fontId="24" fillId="0" borderId="18" xfId="1" applyNumberFormat="1" applyFont="1" applyBorder="1" applyAlignment="1">
      <alignment horizontal="right" vertical="top" indent="1"/>
    </xf>
    <xf numFmtId="3" fontId="24" fillId="0" borderId="18" xfId="0" applyNumberFormat="1" applyFont="1" applyBorder="1" applyAlignment="1">
      <alignment horizontal="right" vertical="top" indent="1"/>
    </xf>
    <xf numFmtId="4" fontId="24" fillId="0" borderId="19" xfId="0" applyNumberFormat="1" applyFont="1" applyBorder="1" applyAlignment="1">
      <alignment horizontal="right" vertical="top" indent="1"/>
    </xf>
    <xf numFmtId="0" fontId="38" fillId="4" borderId="15" xfId="0" applyFont="1" applyFill="1" applyBorder="1" applyAlignment="1">
      <alignment horizontal="left" vertical="center" wrapText="1" indent="1"/>
    </xf>
    <xf numFmtId="0" fontId="38" fillId="4" borderId="18" xfId="0" applyFont="1" applyFill="1" applyBorder="1" applyAlignment="1">
      <alignment horizontal="left" vertical="center" wrapText="1" indent="1"/>
    </xf>
    <xf numFmtId="0" fontId="38" fillId="4" borderId="8" xfId="0" applyFont="1" applyFill="1" applyBorder="1" applyAlignment="1">
      <alignment horizontal="left" vertical="center" wrapText="1" indent="1"/>
    </xf>
    <xf numFmtId="0" fontId="32" fillId="7" borderId="7" xfId="0" applyFont="1" applyFill="1" applyBorder="1" applyAlignment="1">
      <alignment horizontal="left" wrapText="1" indent="1"/>
    </xf>
    <xf numFmtId="0" fontId="38" fillId="0" borderId="7" xfId="0" applyFont="1" applyBorder="1" applyAlignment="1">
      <alignment horizontal="left" wrapText="1" indent="1"/>
    </xf>
    <xf numFmtId="0" fontId="37" fillId="0" borderId="7" xfId="0" applyFont="1" applyBorder="1" applyAlignment="1">
      <alignment horizontal="left" wrapText="1"/>
    </xf>
    <xf numFmtId="0" fontId="32" fillId="0" borderId="7" xfId="0" applyFont="1" applyBorder="1" applyAlignment="1">
      <alignment horizontal="left" wrapText="1" indent="1" shrinkToFit="1"/>
    </xf>
    <xf numFmtId="0" fontId="25" fillId="7" borderId="7" xfId="0" applyFont="1" applyFill="1" applyBorder="1" applyAlignment="1">
      <alignment horizontal="left" wrapText="1"/>
    </xf>
    <xf numFmtId="3" fontId="24" fillId="0" borderId="18" xfId="1" applyNumberFormat="1" applyFont="1" applyBorder="1" applyAlignment="1">
      <alignment horizontal="right" vertical="top" wrapText="1" indent="1"/>
    </xf>
    <xf numFmtId="0" fontId="32" fillId="0" borderId="12" xfId="0" applyFont="1" applyBorder="1" applyAlignment="1">
      <alignment horizontal="left" wrapText="1" indent="1"/>
    </xf>
    <xf numFmtId="0" fontId="32" fillId="0" borderId="11" xfId="0" applyFont="1" applyBorder="1" applyAlignment="1">
      <alignment horizontal="left" wrapText="1" indent="1"/>
    </xf>
    <xf numFmtId="0" fontId="32" fillId="0" borderId="13" xfId="0" applyFont="1" applyBorder="1" applyAlignment="1">
      <alignment horizontal="left" wrapText="1" indent="1"/>
    </xf>
    <xf numFmtId="0" fontId="25" fillId="0" borderId="12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7" borderId="12" xfId="0" applyFont="1" applyFill="1" applyBorder="1" applyAlignment="1">
      <alignment horizontal="left"/>
    </xf>
    <xf numFmtId="0" fontId="25" fillId="7" borderId="11" xfId="0" applyFont="1" applyFill="1" applyBorder="1" applyAlignment="1">
      <alignment horizontal="left"/>
    </xf>
    <xf numFmtId="0" fontId="25" fillId="7" borderId="13" xfId="0" applyFont="1" applyFill="1" applyBorder="1" applyAlignment="1">
      <alignment horizontal="left"/>
    </xf>
    <xf numFmtId="0" fontId="32" fillId="7" borderId="12" xfId="0" applyFont="1" applyFill="1" applyBorder="1" applyAlignment="1">
      <alignment horizontal="left" wrapText="1" indent="1"/>
    </xf>
    <xf numFmtId="0" fontId="32" fillId="7" borderId="11" xfId="0" applyFont="1" applyFill="1" applyBorder="1" applyAlignment="1">
      <alignment horizontal="left" wrapText="1" indent="1"/>
    </xf>
    <xf numFmtId="0" fontId="32" fillId="7" borderId="13" xfId="0" applyFont="1" applyFill="1" applyBorder="1" applyAlignment="1">
      <alignment horizontal="left" wrapText="1" indent="1"/>
    </xf>
    <xf numFmtId="0" fontId="25" fillId="0" borderId="12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32" fillId="4" borderId="15" xfId="0" applyFont="1" applyFill="1" applyBorder="1" applyAlignment="1">
      <alignment horizontal="left" vertical="center" wrapText="1" indent="1"/>
    </xf>
    <xf numFmtId="0" fontId="32" fillId="4" borderId="8" xfId="0" applyFont="1" applyFill="1" applyBorder="1" applyAlignment="1">
      <alignment horizontal="left" vertical="center" wrapText="1" indent="1"/>
    </xf>
    <xf numFmtId="0" fontId="25" fillId="0" borderId="7" xfId="0" applyFont="1" applyBorder="1" applyAlignment="1">
      <alignment horizontal="left"/>
    </xf>
    <xf numFmtId="0" fontId="32" fillId="4" borderId="18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58" fillId="16" borderId="7" xfId="0" applyFont="1" applyFill="1" applyBorder="1" applyAlignment="1">
      <alignment horizontal="center" wrapText="1"/>
    </xf>
    <xf numFmtId="0" fontId="50" fillId="0" borderId="35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32" fillId="0" borderId="7" xfId="0" applyFont="1" applyBorder="1" applyAlignment="1">
      <alignment horizontal="left" wrapText="1"/>
    </xf>
    <xf numFmtId="0" fontId="25" fillId="17" borderId="7" xfId="0" applyFont="1" applyFill="1" applyBorder="1" applyAlignment="1">
      <alignment horizontal="left" wrapText="1"/>
    </xf>
    <xf numFmtId="0" fontId="38" fillId="4" borderId="7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left" wrapText="1"/>
    </xf>
    <xf numFmtId="0" fontId="56" fillId="6" borderId="12" xfId="0" applyFont="1" applyFill="1" applyBorder="1" applyAlignment="1">
      <alignment horizontal="left" wrapText="1"/>
    </xf>
    <xf numFmtId="0" fontId="56" fillId="6" borderId="11" xfId="0" applyFont="1" applyFill="1" applyBorder="1" applyAlignment="1">
      <alignment horizontal="left" wrapText="1"/>
    </xf>
    <xf numFmtId="0" fontId="56" fillId="6" borderId="13" xfId="0" applyFont="1" applyFill="1" applyBorder="1" applyAlignment="1">
      <alignment horizontal="left" wrapText="1"/>
    </xf>
    <xf numFmtId="0" fontId="38" fillId="0" borderId="7" xfId="0" applyFont="1" applyBorder="1" applyAlignment="1">
      <alignment horizontal="left" wrapText="1"/>
    </xf>
    <xf numFmtId="0" fontId="56" fillId="6" borderId="7" xfId="0" applyFont="1" applyFill="1" applyBorder="1" applyAlignment="1">
      <alignment horizontal="left" wrapText="1"/>
    </xf>
    <xf numFmtId="0" fontId="37" fillId="17" borderId="7" xfId="0" applyFont="1" applyFill="1" applyBorder="1" applyAlignment="1">
      <alignment horizontal="left" wrapText="1"/>
    </xf>
    <xf numFmtId="0" fontId="32" fillId="0" borderId="7" xfId="0" applyFont="1" applyBorder="1" applyAlignment="1">
      <alignment horizontal="left" wrapText="1" shrinkToFit="1"/>
    </xf>
    <xf numFmtId="0" fontId="53" fillId="17" borderId="7" xfId="0" applyFont="1" applyFill="1" applyBorder="1" applyAlignment="1">
      <alignment horizontal="left" wrapText="1"/>
    </xf>
    <xf numFmtId="0" fontId="32" fillId="4" borderId="7" xfId="0" applyFont="1" applyFill="1" applyBorder="1" applyAlignment="1">
      <alignment horizontal="left" vertical="center" wrapText="1" indent="1"/>
    </xf>
    <xf numFmtId="0" fontId="5" fillId="16" borderId="7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0" fillId="0" borderId="0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_BPnov 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%20%2019-2%20&#1087;&#1086;%20&#1052;&#1050;&#1044;%20-%20&#1087;&#1086;%20&#1072;&#1076;&#1088;&#1077;&#1089;&#1091;%20&#1055;&#1080;&#1086;&#1085;&#1077;&#1088;&#1089;&#1082;&#1072;&#1103;,%203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&#1099;%20&#1087;&#1086;%20&#1052;&#1050;&#1044;/&#1054;&#1090;&#1095;&#1077;&#1090;&#1099;%20&#1087;&#1086;%20&#1091;&#1087;&#1088;&#1072;&#1074;&#1083;&#1077;&#1085;&#1080;&#1102;%202016_2017/&#1054;&#1090;&#1095;&#1077;&#1090;%201-4%20&#1087;&#1086;%20&#1052;&#1050;&#1044;%20&#1087;&#1086;%20&#1072;&#1076;&#1088;&#1077;&#1089;&#1091;_&#1050;&#1086;&#1088;&#1075;&#1091;&#1077;&#1074;&#1072;,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>
        <row r="166">
          <cell r="O166">
            <v>259.80341594264644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7">
          <cell r="O167">
            <v>1314.403970054736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</row>
        <row r="168">
          <cell r="O168">
            <v>151.86203453731201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69">
          <cell r="O169">
            <v>71.464486841088004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</row>
        <row r="170">
          <cell r="O170">
            <v>151.86203453731201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</row>
        <row r="171">
          <cell r="O171">
            <v>407.99321761924489</v>
          </cell>
          <cell r="Z171">
            <v>256.13118308193287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2">
          <cell r="O172">
            <v>28572.29320890189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</row>
        <row r="173">
          <cell r="O173">
            <v>71.464486841088004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</row>
        <row r="174">
          <cell r="O174">
            <v>71.464486841088004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5">
          <cell r="O175">
            <v>71.464486841088004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</row>
        <row r="176">
          <cell r="O176">
            <v>71.464486841088004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</row>
        <row r="177">
          <cell r="O177">
            <v>648.14168481321599</v>
          </cell>
          <cell r="Z177">
            <v>0</v>
          </cell>
          <cell r="AA177">
            <v>272.95312889750397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78">
          <cell r="O178">
            <v>7923.5995388652955</v>
          </cell>
          <cell r="Z178">
            <v>0</v>
          </cell>
          <cell r="AA178">
            <v>0</v>
          </cell>
          <cell r="AB178">
            <v>2183.6250311800318</v>
          </cell>
          <cell r="AC178">
            <v>0</v>
          </cell>
          <cell r="AD178">
            <v>0</v>
          </cell>
          <cell r="AE178">
            <v>0</v>
          </cell>
        </row>
        <row r="179">
          <cell r="O179">
            <v>64535.149682906595</v>
          </cell>
          <cell r="Z179">
            <v>2140</v>
          </cell>
          <cell r="AA179">
            <v>2140</v>
          </cell>
          <cell r="AB179">
            <v>2140</v>
          </cell>
          <cell r="AC179">
            <v>2140</v>
          </cell>
          <cell r="AD179">
            <v>3041.125621490196</v>
          </cell>
          <cell r="AE179">
            <v>729.85676015993579</v>
          </cell>
        </row>
        <row r="180">
          <cell r="O180">
            <v>8847.4114524882225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520.67176015993584</v>
          </cell>
          <cell r="AE180">
            <v>0</v>
          </cell>
        </row>
        <row r="181">
          <cell r="O181">
            <v>34730.598873469877</v>
          </cell>
          <cell r="Z181">
            <v>360.29813014470528</v>
          </cell>
          <cell r="AA181">
            <v>360.29813014470528</v>
          </cell>
          <cell r="AB181">
            <v>360.29813014470528</v>
          </cell>
          <cell r="AC181">
            <v>360.29813014470528</v>
          </cell>
          <cell r="AD181">
            <v>11611.546090598311</v>
          </cell>
          <cell r="AE181">
            <v>343.64336170555765</v>
          </cell>
        </row>
        <row r="182">
          <cell r="O182">
            <v>22774.116955379679</v>
          </cell>
          <cell r="Z182">
            <v>2328.4653007448442</v>
          </cell>
          <cell r="AA182">
            <v>2450.2848007448442</v>
          </cell>
          <cell r="AB182">
            <v>2328.4653007448442</v>
          </cell>
          <cell r="AC182">
            <v>2328.4653007448442</v>
          </cell>
          <cell r="AD182">
            <v>2288.4490808875103</v>
          </cell>
          <cell r="AE182">
            <v>2119.7290808875105</v>
          </cell>
        </row>
        <row r="183">
          <cell r="O183">
            <v>1157.3935162404723</v>
          </cell>
          <cell r="Z183">
            <v>0</v>
          </cell>
          <cell r="AA183">
            <v>143.3121257795008</v>
          </cell>
          <cell r="AB183">
            <v>426.42362765030271</v>
          </cell>
          <cell r="AC183">
            <v>0</v>
          </cell>
          <cell r="AD183">
            <v>0</v>
          </cell>
          <cell r="AE183">
            <v>0</v>
          </cell>
        </row>
        <row r="184">
          <cell r="O184">
            <v>3559.0664274728315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1654.2185203198717</v>
          </cell>
          <cell r="AE184">
            <v>0</v>
          </cell>
        </row>
        <row r="185">
          <cell r="O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</row>
        <row r="186">
          <cell r="O186">
            <v>5192.0738730125749</v>
          </cell>
          <cell r="Z186">
            <v>3548.3906756675515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</row>
        <row r="187">
          <cell r="O187">
            <v>180583.09232044732</v>
          </cell>
          <cell r="Z187">
            <v>8633.2852896390341</v>
          </cell>
          <cell r="AA187">
            <v>5366.8481855665541</v>
          </cell>
          <cell r="AB187">
            <v>7438.8120897198842</v>
          </cell>
          <cell r="AC187">
            <v>4828.7634308895495</v>
          </cell>
          <cell r="AD187">
            <v>19116.011073455822</v>
          </cell>
          <cell r="AE187">
            <v>3193.2292027530038</v>
          </cell>
        </row>
        <row r="330">
          <cell r="D330" t="str">
            <v>Работы, выполняемые в отношении фундаментов</v>
          </cell>
          <cell r="E330">
            <v>1</v>
          </cell>
        </row>
        <row r="331">
          <cell r="D331" t="str">
            <v>Работы, выполняемые в зданиях с подвалами</v>
          </cell>
          <cell r="E331">
            <v>2</v>
          </cell>
        </row>
        <row r="332">
          <cell r="D332" t="str">
            <v>Работы, выполняемые в целях надлежащего содержания стен</v>
          </cell>
          <cell r="E332">
            <v>3</v>
          </cell>
        </row>
        <row r="333">
          <cell r="D333" t="str">
            <v>Работы, выполняемые в целях надлежащего содержания перекрытий и покрытий</v>
          </cell>
          <cell r="E333">
            <v>4</v>
          </cell>
        </row>
        <row r="334">
          <cell r="D334" t="str">
            <v xml:space="preserve">Работы, выполняемые в целях надлежащего содержания балок (ригелей) перекрытий и покрытий </v>
          </cell>
          <cell r="E334">
            <v>5</v>
          </cell>
        </row>
        <row r="335">
          <cell r="D335" t="str">
            <v>Работы, выполняемые в целях надлежащего содержания крыши</v>
          </cell>
          <cell r="E335">
            <v>6</v>
          </cell>
        </row>
        <row r="336">
          <cell r="D336" t="str">
            <v>Работы, выполняемые в целях надлежащего содержания лестниц</v>
          </cell>
          <cell r="E336">
            <v>7</v>
          </cell>
        </row>
        <row r="337">
          <cell r="D337" t="str">
            <v>Работы, выполняемые в целях надлежащего содержания фасадов</v>
          </cell>
          <cell r="E337">
            <v>8</v>
          </cell>
        </row>
        <row r="338">
          <cell r="D338" t="str">
            <v>Работы, выполняемые в целях надлежащего содержания перегородок</v>
          </cell>
          <cell r="E338">
            <v>9</v>
          </cell>
        </row>
        <row r="339">
          <cell r="D339" t="str">
            <v>Работы, выполняемые в целях надлежащего содержания внутренней отделки</v>
          </cell>
          <cell r="E339">
            <v>10</v>
          </cell>
        </row>
        <row r="340">
          <cell r="D340" t="str">
            <v xml:space="preserve">Работы, выполняемые в целях надлежащего содержания полов помещений, относящихся к общему имуществу </v>
          </cell>
          <cell r="E340">
            <v>11</v>
          </cell>
        </row>
        <row r="341">
          <cell r="D341" t="str">
            <v xml:space="preserve">Работы, выполняемые в целях надлежащего содержания оконных и дверных заполнений помещений, относящихся к общему имуществу </v>
          </cell>
          <cell r="E341">
            <v>12</v>
          </cell>
        </row>
        <row r="342">
          <cell r="D342" t="str">
            <v>Работы, выполняемые в целях надлежащего содержания систем вентиляции</v>
          </cell>
          <cell r="E342">
            <v>13</v>
          </cell>
        </row>
        <row r="343">
          <cell r="D343" t="str">
            <v>Работы, выполняемые в целях надлежащего содержания систем ТВС, ХВС и водоотведения</v>
          </cell>
          <cell r="E343">
            <v>14</v>
          </cell>
        </row>
        <row r="344">
          <cell r="D344" t="str">
            <v>Работы, выполняемые в целях надлежащего содержания систем теплоснабжения</v>
          </cell>
          <cell r="E344">
            <v>15</v>
          </cell>
        </row>
        <row r="345">
          <cell r="D345" t="str">
            <v>Работы, выполняемые в целях надлежащего содержания электрооборудования</v>
          </cell>
          <cell r="E345">
            <v>16</v>
          </cell>
        </row>
        <row r="346">
          <cell r="D346" t="str">
            <v>Работы по содержанию помещений, входящих в состав общего имущества</v>
          </cell>
          <cell r="E346">
            <v>17</v>
          </cell>
        </row>
        <row r="347">
          <cell r="D347" t="str">
            <v>Работы по содержанию придомовой территории в холодный период</v>
          </cell>
          <cell r="E347">
            <v>18</v>
          </cell>
        </row>
        <row r="348">
          <cell r="D348" t="str">
            <v>Работы по содержанию придомовой территории в теплый период</v>
          </cell>
          <cell r="E348">
            <v>19</v>
          </cell>
        </row>
        <row r="349">
          <cell r="D349" t="str">
            <v>Работы по обеспечению вывоза бытовых отходов</v>
          </cell>
          <cell r="E349">
            <v>20</v>
          </cell>
        </row>
        <row r="350">
          <cell r="D350" t="str">
            <v>Обеспечение устранения аварий в соответствии с установленными предельными сроками на внутридомовых инженерных системах, выполнение заявок населения</v>
          </cell>
          <cell r="E350">
            <v>21</v>
          </cell>
        </row>
      </sheetData>
      <sheetData sheetId="1" refreshError="1">
        <row r="14">
          <cell r="L14">
            <v>5107.1005596336918</v>
          </cell>
        </row>
        <row r="15">
          <cell r="L15">
            <v>5722.1045568124537</v>
          </cell>
        </row>
        <row r="16">
          <cell r="L16">
            <v>6017.8527209092845</v>
          </cell>
        </row>
        <row r="17">
          <cell r="L17">
            <v>6263.5716590036318</v>
          </cell>
        </row>
        <row r="18">
          <cell r="L18">
            <v>2882.8315500070144</v>
          </cell>
        </row>
        <row r="19">
          <cell r="L19">
            <v>2882.8315500070144</v>
          </cell>
        </row>
        <row r="21">
          <cell r="L21">
            <v>48122.929434395301</v>
          </cell>
        </row>
        <row r="24">
          <cell r="L24">
            <v>30363.074012341465</v>
          </cell>
        </row>
        <row r="25">
          <cell r="L25">
            <v>17759.855422053832</v>
          </cell>
        </row>
      </sheetData>
      <sheetData sheetId="2" refreshError="1">
        <row r="14">
          <cell r="N14">
            <v>2898.6299999999997</v>
          </cell>
        </row>
        <row r="15">
          <cell r="N15">
            <v>2898.6299999999997</v>
          </cell>
        </row>
        <row r="16">
          <cell r="N16">
            <v>2236.0859999999998</v>
          </cell>
        </row>
        <row r="17">
          <cell r="N17">
            <v>2089.7999999999997</v>
          </cell>
        </row>
        <row r="18">
          <cell r="N18">
            <v>0</v>
          </cell>
        </row>
        <row r="19">
          <cell r="N19">
            <v>0</v>
          </cell>
        </row>
        <row r="21">
          <cell r="N21">
            <v>27380.106</v>
          </cell>
        </row>
        <row r="23">
          <cell r="N23">
            <v>27380.106</v>
          </cell>
        </row>
      </sheetData>
      <sheetData sheetId="3" refreshError="1">
        <row r="28">
          <cell r="K28">
            <v>1.2940092548865434</v>
          </cell>
        </row>
      </sheetData>
      <sheetData sheetId="4" refreshError="1"/>
      <sheetData sheetId="5" refreshError="1">
        <row r="24">
          <cell r="AC24" t="str">
            <v xml:space="preserve"> -</v>
          </cell>
        </row>
        <row r="25">
          <cell r="L25">
            <v>325378.89</v>
          </cell>
          <cell r="S25">
            <v>296285.71999999997</v>
          </cell>
        </row>
      </sheetData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P3" t="str">
            <v>"31" августа 2017 года</v>
          </cell>
          <cell r="V3" t="str">
            <v>с "01" августа 2017 года по "31" августа 2017 года</v>
          </cell>
        </row>
        <row r="4">
          <cell r="P4" t="str">
            <v>"30" сентября 2017 года</v>
          </cell>
          <cell r="V4" t="str">
            <v>с "01" сентября 2017 года по "30" сентября 2017 года</v>
          </cell>
        </row>
        <row r="5">
          <cell r="P5" t="str">
            <v>"31" октября 2017 года</v>
          </cell>
          <cell r="V5" t="str">
            <v>с "01" октября 2017 года по "31" октября 2017 года</v>
          </cell>
        </row>
        <row r="6">
          <cell r="P6" t="str">
            <v>"30" ноября 2017 года</v>
          </cell>
          <cell r="V6" t="str">
            <v>с "01" ноября 2017 года по "30" ноября 2017 года</v>
          </cell>
        </row>
        <row r="7">
          <cell r="P7" t="str">
            <v>"31" декабря 2017 года</v>
          </cell>
          <cell r="V7" t="str">
            <v>с "01" декабря 2017 года по "31" декабря 2017 года</v>
          </cell>
        </row>
        <row r="8">
          <cell r="P8" t="str">
            <v>"31" января 2018 года</v>
          </cell>
          <cell r="V8" t="str">
            <v>с "01" января 2018 года по "31" января 2018 года</v>
          </cell>
        </row>
        <row r="9">
          <cell r="P9" t="str">
            <v>"28" февраля 2018 года</v>
          </cell>
          <cell r="V9" t="str">
            <v>с "01" февраля 2018 года по "28" февраля 2018 года</v>
          </cell>
        </row>
        <row r="10">
          <cell r="P10" t="str">
            <v>"31" марта 2018 года</v>
          </cell>
          <cell r="V10" t="str">
            <v>с "01" марта 2018 года по "31" марта 2018 года</v>
          </cell>
        </row>
        <row r="11">
          <cell r="P11" t="str">
            <v>"30" апреля 2018 года</v>
          </cell>
          <cell r="V11" t="str">
            <v>с "01" апреля 2018 года по "30" апреля 2018 года</v>
          </cell>
        </row>
        <row r="12">
          <cell r="P12" t="str">
            <v>"31" мая 2018 года</v>
          </cell>
          <cell r="V12" t="str">
            <v>с "01" мая 2018 года по "31" мая 2018 года</v>
          </cell>
        </row>
        <row r="13">
          <cell r="P13" t="str">
            <v>"30" июня 2018 года</v>
          </cell>
          <cell r="V13" t="str">
            <v>с "01" июня 2018 года по "30" июня 2018 года</v>
          </cell>
        </row>
        <row r="14">
          <cell r="P14" t="str">
            <v>"31" июля 2018 года</v>
          </cell>
          <cell r="V14" t="str">
            <v>с "01" июля 2018 года по "31" июля 2018 года</v>
          </cell>
        </row>
        <row r="15">
          <cell r="P15" t="str">
            <v>"31" августа 2018 года</v>
          </cell>
          <cell r="V15" t="str">
            <v>с "01" августа 2018 года по "31" августа 2018 года</v>
          </cell>
        </row>
        <row r="16">
          <cell r="P16" t="str">
            <v>"30" сентября 2018 года</v>
          </cell>
          <cell r="V16" t="str">
            <v>с "01" сентября 2018 года по "30" сентября 2018 года</v>
          </cell>
        </row>
        <row r="17">
          <cell r="P17" t="str">
            <v>"31" октября 2018 года</v>
          </cell>
          <cell r="V17" t="str">
            <v>с "01" октября 2018 года по "31" октября 2018 года</v>
          </cell>
        </row>
        <row r="18">
          <cell r="P18" t="str">
            <v>"30" ноября 2018 года</v>
          </cell>
          <cell r="V18" t="str">
            <v>с "01" ноября 2018 года по "30" ноября 2018 года</v>
          </cell>
        </row>
        <row r="19">
          <cell r="P19" t="str">
            <v>"31" декабря 2018 года</v>
          </cell>
          <cell r="V19" t="str">
            <v>с "01" декабря 2018 года по "31" декабря 2018 года</v>
          </cell>
        </row>
        <row r="20">
          <cell r="P20" t="str">
            <v>"31" января 2019 года</v>
          </cell>
          <cell r="V20" t="str">
            <v>с "01" января 2019 года по "31" января 2019 года</v>
          </cell>
        </row>
        <row r="21">
          <cell r="P21" t="str">
            <v>"28" февраля 2019 года</v>
          </cell>
          <cell r="V21" t="str">
            <v>с "01" февраля 2019 года по "28" февраля 2019 года</v>
          </cell>
        </row>
        <row r="22">
          <cell r="P22" t="str">
            <v>"31" марта 2019 года</v>
          </cell>
          <cell r="V22" t="str">
            <v>с "01" марта 2019 года по "31" марта 2019 года</v>
          </cell>
        </row>
        <row r="23">
          <cell r="P23" t="str">
            <v>"30" апреля 2019 года</v>
          </cell>
          <cell r="V23" t="str">
            <v>с "01" апреля 2019 года по "30" апреля 2019 года</v>
          </cell>
        </row>
        <row r="24">
          <cell r="P24" t="str">
            <v>"31" мая 2019 года</v>
          </cell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>
        <row r="109">
          <cell r="O109">
            <v>211304.94877245525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85">
          <cell r="AM85" t="str">
            <v>июнь</v>
          </cell>
          <cell r="AN85" t="str">
            <v>июль</v>
          </cell>
          <cell r="AO85" t="str">
            <v>август</v>
          </cell>
          <cell r="AP85" t="str">
            <v>сентябрь</v>
          </cell>
          <cell r="AQ85" t="str">
            <v>октябрь</v>
          </cell>
          <cell r="AR85" t="str">
            <v>ноябрь</v>
          </cell>
          <cell r="AS85" t="str">
            <v>декабрь</v>
          </cell>
          <cell r="AT85" t="str">
            <v>январь</v>
          </cell>
          <cell r="AU85" t="str">
            <v>февраль</v>
          </cell>
          <cell r="AV85" t="str">
            <v>март</v>
          </cell>
          <cell r="AW85" t="str">
            <v>апрель</v>
          </cell>
          <cell r="AX85" t="str">
            <v>май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0404"/>
    <pageSetUpPr fitToPage="1"/>
  </sheetPr>
  <dimension ref="A1:AU243"/>
  <sheetViews>
    <sheetView topLeftCell="A72" workbookViewId="0">
      <selection activeCell="C12" sqref="C12"/>
    </sheetView>
  </sheetViews>
  <sheetFormatPr defaultRowHeight="12.75" outlineLevelRow="1"/>
  <cols>
    <col min="1" max="1" width="4.42578125" customWidth="1"/>
    <col min="2" max="2" width="45.85546875" customWidth="1"/>
    <col min="3" max="3" width="37.85546875" customWidth="1"/>
    <col min="4" max="4" width="18.140625" customWidth="1"/>
    <col min="5" max="5" width="17.7109375" customWidth="1"/>
    <col min="6" max="6" width="21.7109375" customWidth="1"/>
    <col min="7" max="7" width="13.85546875" customWidth="1"/>
    <col min="8" max="9" width="12.85546875" customWidth="1"/>
    <col min="10" max="10" width="12.85546875" style="2" customWidth="1"/>
    <col min="11" max="11" width="9.140625" style="2"/>
    <col min="13" max="14" width="0" hidden="1" customWidth="1"/>
    <col min="15" max="15" width="26.28515625" customWidth="1"/>
    <col min="16" max="16" width="4.85546875" hidden="1" customWidth="1"/>
    <col min="17" max="17" width="0" hidden="1" customWidth="1"/>
    <col min="18" max="18" width="11.28515625" hidden="1" customWidth="1"/>
    <col min="19" max="22" width="0" hidden="1" customWidth="1"/>
    <col min="23" max="23" width="11.5703125" hidden="1" customWidth="1"/>
    <col min="24" max="24" width="0" hidden="1" customWidth="1"/>
    <col min="36" max="36" width="11.140625" hidden="1" customWidth="1"/>
    <col min="37" max="47" width="0" hidden="1" customWidth="1"/>
  </cols>
  <sheetData>
    <row r="1" spans="1:16" hidden="1" outlineLevel="1">
      <c r="J1" s="1" t="s">
        <v>0</v>
      </c>
    </row>
    <row r="2" spans="1:16" hidden="1" outlineLevel="1">
      <c r="J2" s="1" t="s">
        <v>1</v>
      </c>
    </row>
    <row r="3" spans="1:16" ht="15.75" hidden="1" outlineLevel="1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6" hidden="1" outlineLevel="1">
      <c r="A4" s="3" t="s">
        <v>3</v>
      </c>
      <c r="B4" s="3"/>
      <c r="C4" s="4" t="s">
        <v>4</v>
      </c>
      <c r="D4" s="3"/>
      <c r="E4" s="3"/>
      <c r="F4" s="3"/>
    </row>
    <row r="5" spans="1:16" hidden="1" outlineLevel="1">
      <c r="A5" s="3" t="s">
        <v>5</v>
      </c>
      <c r="B5" s="3"/>
      <c r="C5" s="4" t="s">
        <v>4</v>
      </c>
      <c r="D5" s="3"/>
      <c r="E5" s="3"/>
      <c r="F5" s="3"/>
    </row>
    <row r="6" spans="1:16" hidden="1" outlineLevel="1">
      <c r="A6" s="3" t="s">
        <v>6</v>
      </c>
      <c r="B6" s="3"/>
      <c r="C6" s="4" t="s">
        <v>7</v>
      </c>
      <c r="D6" s="3"/>
      <c r="E6" s="5"/>
      <c r="F6" s="5"/>
    </row>
    <row r="7" spans="1:16" ht="24.75" hidden="1" customHeight="1" outlineLevel="1">
      <c r="A7" s="231" t="s">
        <v>8</v>
      </c>
      <c r="B7" s="231"/>
      <c r="C7" s="4" t="s">
        <v>9</v>
      </c>
      <c r="D7" s="3"/>
      <c r="E7" s="5"/>
      <c r="F7" s="5"/>
    </row>
    <row r="8" spans="1:16" hidden="1" outlineLevel="1">
      <c r="A8" s="3" t="s">
        <v>10</v>
      </c>
      <c r="B8" s="3"/>
      <c r="C8" s="4">
        <v>1018005523</v>
      </c>
      <c r="D8" s="3"/>
      <c r="E8" s="3"/>
      <c r="F8" s="3"/>
    </row>
    <row r="9" spans="1:16" hidden="1" outlineLevel="1">
      <c r="A9" s="3" t="s">
        <v>11</v>
      </c>
      <c r="B9" s="3"/>
      <c r="C9" s="4">
        <v>101801001</v>
      </c>
      <c r="D9" s="3"/>
      <c r="E9" s="3"/>
      <c r="F9" s="3"/>
      <c r="M9" s="6"/>
    </row>
    <row r="10" spans="1:16" hidden="1" outlineLevel="1">
      <c r="A10" s="3" t="s">
        <v>12</v>
      </c>
      <c r="B10" s="3"/>
      <c r="C10" s="4" t="s">
        <v>13</v>
      </c>
      <c r="D10" s="7"/>
      <c r="E10" s="3"/>
      <c r="F10" s="3"/>
    </row>
    <row r="11" spans="1:16" hidden="1" outlineLevel="1">
      <c r="A11" s="3" t="s">
        <v>14</v>
      </c>
      <c r="B11" s="3"/>
      <c r="C11" s="8">
        <v>1161001053872</v>
      </c>
      <c r="D11" s="3"/>
      <c r="E11" s="3"/>
      <c r="F11" s="3"/>
    </row>
    <row r="12" spans="1:16" hidden="1" outlineLevel="1">
      <c r="A12" s="3" t="s">
        <v>15</v>
      </c>
      <c r="B12" s="3"/>
      <c r="C12" s="4" t="s">
        <v>16</v>
      </c>
      <c r="D12" s="3"/>
      <c r="E12" s="3"/>
      <c r="F12" s="3"/>
    </row>
    <row r="13" spans="1:16" hidden="1" outlineLevel="1">
      <c r="A13" s="3" t="s">
        <v>17</v>
      </c>
      <c r="B13" s="3"/>
      <c r="C13" s="4" t="s">
        <v>18</v>
      </c>
      <c r="D13" s="3"/>
      <c r="E13" s="3"/>
      <c r="F13" s="3"/>
    </row>
    <row r="14" spans="1:16" hidden="1" outlineLevel="1">
      <c r="C14" s="9"/>
      <c r="E14" s="10"/>
      <c r="F14" s="10"/>
    </row>
    <row r="15" spans="1:16" ht="20.25" collapsed="1">
      <c r="A15" s="11" t="s">
        <v>19</v>
      </c>
      <c r="B15" s="12"/>
      <c r="C15" s="9"/>
      <c r="P15" s="13">
        <v>1</v>
      </c>
    </row>
    <row r="16" spans="1:16">
      <c r="A16" t="s">
        <v>20</v>
      </c>
      <c r="C16" s="9" t="s">
        <v>21</v>
      </c>
      <c r="P16" s="13">
        <v>2</v>
      </c>
    </row>
    <row r="17" spans="1:23">
      <c r="A17" t="s">
        <v>22</v>
      </c>
      <c r="C17" s="9" t="s">
        <v>23</v>
      </c>
      <c r="P17" s="13">
        <v>3</v>
      </c>
    </row>
    <row r="18" spans="1:23">
      <c r="A18" t="s">
        <v>24</v>
      </c>
      <c r="C18" s="9" t="s">
        <v>25</v>
      </c>
      <c r="D18" t="s">
        <v>26</v>
      </c>
      <c r="E18" s="9">
        <v>-3</v>
      </c>
      <c r="F18" t="s">
        <v>27</v>
      </c>
      <c r="G18" s="9">
        <v>-18</v>
      </c>
      <c r="H18" s="9"/>
      <c r="I18" s="9"/>
      <c r="P18" s="13">
        <v>4</v>
      </c>
    </row>
    <row r="19" spans="1:23" ht="15">
      <c r="A19" t="s">
        <v>28</v>
      </c>
      <c r="C19" s="14">
        <v>1168.5</v>
      </c>
      <c r="D19" s="15"/>
      <c r="P19" s="13">
        <v>5</v>
      </c>
    </row>
    <row r="20" spans="1:23" ht="14.25">
      <c r="A20" t="s">
        <v>29</v>
      </c>
      <c r="C20" s="16" t="s">
        <v>30</v>
      </c>
      <c r="D20" s="15"/>
      <c r="P20" s="13">
        <v>6</v>
      </c>
    </row>
    <row r="21" spans="1:23" ht="14.25">
      <c r="A21" t="s">
        <v>31</v>
      </c>
      <c r="C21" s="17">
        <v>2260</v>
      </c>
      <c r="D21" s="15"/>
      <c r="P21" s="13">
        <v>7</v>
      </c>
    </row>
    <row r="22" spans="1:23">
      <c r="A22" t="s">
        <v>32</v>
      </c>
      <c r="C22" s="9" t="s">
        <v>33</v>
      </c>
      <c r="D22" s="15"/>
      <c r="P22" s="13">
        <v>8</v>
      </c>
    </row>
    <row r="23" spans="1:23" ht="13.5">
      <c r="A23" t="s">
        <v>34</v>
      </c>
      <c r="C23" s="18">
        <v>43</v>
      </c>
      <c r="P23" s="13">
        <v>9</v>
      </c>
    </row>
    <row r="24" spans="1:23" ht="12.75" customHeight="1">
      <c r="A24" s="232" t="s">
        <v>35</v>
      </c>
      <c r="B24" s="232"/>
      <c r="C24" s="9" t="s">
        <v>36</v>
      </c>
      <c r="P24" s="13">
        <v>10</v>
      </c>
    </row>
    <row r="25" spans="1:23" ht="7.5" customHeight="1">
      <c r="A25" s="232"/>
      <c r="B25" s="232"/>
      <c r="C25" s="9"/>
      <c r="P25" s="13">
        <v>11</v>
      </c>
    </row>
    <row r="26" spans="1:23" ht="14.25" customHeight="1">
      <c r="A26" s="232"/>
      <c r="B26" s="232"/>
      <c r="C26" s="9" t="s">
        <v>37</v>
      </c>
      <c r="E26" t="s">
        <v>38</v>
      </c>
      <c r="P26" s="13">
        <v>12</v>
      </c>
    </row>
    <row r="27" spans="1:23" ht="15.75" thickBot="1">
      <c r="A27" s="19" t="s">
        <v>39</v>
      </c>
      <c r="B27" s="19"/>
      <c r="C27" s="20" t="s">
        <v>40</v>
      </c>
      <c r="D27" s="21"/>
      <c r="G27" s="22">
        <f>C19</f>
        <v>1168.5</v>
      </c>
      <c r="J27" s="23"/>
      <c r="L27" s="24">
        <v>12</v>
      </c>
      <c r="P27" s="13">
        <v>13</v>
      </c>
    </row>
    <row r="28" spans="1:23" ht="25.5" customHeight="1">
      <c r="A28" s="233" t="s">
        <v>41</v>
      </c>
      <c r="B28" s="235" t="s">
        <v>42</v>
      </c>
      <c r="C28" s="235"/>
      <c r="D28" s="235"/>
      <c r="E28" s="235"/>
      <c r="F28" s="237" t="s">
        <v>43</v>
      </c>
      <c r="G28" s="235" t="s">
        <v>44</v>
      </c>
      <c r="H28" s="235"/>
      <c r="I28" s="235" t="s">
        <v>45</v>
      </c>
      <c r="J28" s="239"/>
    </row>
    <row r="29" spans="1:23" ht="41.25" customHeight="1">
      <c r="A29" s="234"/>
      <c r="B29" s="236"/>
      <c r="C29" s="236"/>
      <c r="D29" s="236"/>
      <c r="E29" s="236"/>
      <c r="F29" s="238"/>
      <c r="G29" s="25" t="s">
        <v>46</v>
      </c>
      <c r="H29" s="25" t="s">
        <v>47</v>
      </c>
      <c r="I29" s="25" t="s">
        <v>48</v>
      </c>
      <c r="J29" s="26" t="s">
        <v>47</v>
      </c>
    </row>
    <row r="30" spans="1:23" ht="42.75" customHeight="1">
      <c r="A30" s="27"/>
      <c r="B30" s="185" t="s">
        <v>49</v>
      </c>
      <c r="C30" s="185"/>
      <c r="D30" s="185"/>
      <c r="E30" s="185"/>
      <c r="F30" s="28"/>
      <c r="G30" s="29"/>
      <c r="H30" s="30"/>
      <c r="I30" s="31"/>
      <c r="J30" s="32"/>
    </row>
    <row r="31" spans="1:23" ht="18" customHeight="1">
      <c r="A31" s="33" t="s">
        <v>50</v>
      </c>
      <c r="B31" s="228" t="s">
        <v>51</v>
      </c>
      <c r="C31" s="228"/>
      <c r="D31" s="228"/>
      <c r="E31" s="228"/>
      <c r="F31" s="34"/>
      <c r="G31" s="196">
        <f>H31*G27*12</f>
        <v>1402.2</v>
      </c>
      <c r="H31" s="189">
        <v>0.1</v>
      </c>
      <c r="I31" s="191">
        <f>'[1]Отчет по наряд-заданиям'!O166</f>
        <v>259.80341594264644</v>
      </c>
      <c r="J31" s="193">
        <f>I31/L27/C19</f>
        <v>1.852827099861977E-2</v>
      </c>
      <c r="M31" s="35">
        <v>1</v>
      </c>
      <c r="N31" s="36">
        <f>G31</f>
        <v>1402.2</v>
      </c>
      <c r="Q31" s="37">
        <v>1</v>
      </c>
      <c r="R31" s="38">
        <f>H31*6*C19</f>
        <v>701.10000000000014</v>
      </c>
      <c r="T31" s="39">
        <f>G31/2-R31</f>
        <v>0</v>
      </c>
      <c r="U31" s="39"/>
      <c r="V31" s="40">
        <v>1</v>
      </c>
      <c r="W31" s="41">
        <f>I31</f>
        <v>259.80341594264644</v>
      </c>
    </row>
    <row r="32" spans="1:23" ht="12.75" customHeight="1">
      <c r="A32" s="42"/>
      <c r="B32" s="211" t="s">
        <v>52</v>
      </c>
      <c r="C32" s="212"/>
      <c r="D32" s="212"/>
      <c r="E32" s="213"/>
      <c r="F32" s="43" t="s">
        <v>53</v>
      </c>
      <c r="G32" s="197"/>
      <c r="H32" s="190"/>
      <c r="I32" s="192"/>
      <c r="J32" s="194"/>
      <c r="M32" s="35"/>
      <c r="N32" s="36"/>
      <c r="Q32" s="37"/>
      <c r="R32" s="38"/>
      <c r="T32" s="39">
        <f t="shared" ref="T32:T95" si="0">G32/2-R32</f>
        <v>0</v>
      </c>
      <c r="U32" s="39"/>
      <c r="V32" s="40"/>
    </row>
    <row r="33" spans="1:23" ht="18" customHeight="1">
      <c r="A33" s="33" t="s">
        <v>54</v>
      </c>
      <c r="B33" s="228" t="s">
        <v>55</v>
      </c>
      <c r="C33" s="228"/>
      <c r="D33" s="228"/>
      <c r="E33" s="228"/>
      <c r="F33" s="34"/>
      <c r="G33" s="196">
        <f>H33*G27*12</f>
        <v>2383.7400000000002</v>
      </c>
      <c r="H33" s="189">
        <v>0.17</v>
      </c>
      <c r="I33" s="191">
        <f>'[1]Отчет по наряд-заданиям'!O167</f>
        <v>1314.403970054736</v>
      </c>
      <c r="J33" s="193">
        <f>I33/L27/C19</f>
        <v>9.3738694198740258E-2</v>
      </c>
      <c r="M33" s="35">
        <v>2</v>
      </c>
      <c r="N33" s="36">
        <f>G33</f>
        <v>2383.7400000000002</v>
      </c>
      <c r="Q33" s="37">
        <v>2</v>
      </c>
      <c r="R33" s="38">
        <f>H33*C19*6</f>
        <v>1191.8700000000001</v>
      </c>
      <c r="T33" s="39">
        <f t="shared" si="0"/>
        <v>0</v>
      </c>
      <c r="U33" s="39"/>
      <c r="V33" s="40">
        <v>2</v>
      </c>
      <c r="W33" s="41">
        <f>I33</f>
        <v>1314.403970054736</v>
      </c>
    </row>
    <row r="34" spans="1:23" ht="12.75" customHeight="1">
      <c r="A34" s="42"/>
      <c r="B34" s="195" t="s">
        <v>56</v>
      </c>
      <c r="C34" s="195"/>
      <c r="D34" s="195"/>
      <c r="E34" s="195"/>
      <c r="F34" s="226" t="s">
        <v>53</v>
      </c>
      <c r="G34" s="198"/>
      <c r="H34" s="199"/>
      <c r="I34" s="200"/>
      <c r="J34" s="201"/>
      <c r="M34" s="35"/>
      <c r="N34" s="36"/>
      <c r="Q34" s="37"/>
      <c r="R34" s="38"/>
      <c r="T34" s="39">
        <f t="shared" si="0"/>
        <v>0</v>
      </c>
      <c r="U34" s="39"/>
      <c r="V34" s="40"/>
    </row>
    <row r="35" spans="1:23" ht="24" customHeight="1">
      <c r="A35" s="42"/>
      <c r="B35" s="195" t="s">
        <v>57</v>
      </c>
      <c r="C35" s="195"/>
      <c r="D35" s="195"/>
      <c r="E35" s="195"/>
      <c r="F35" s="229"/>
      <c r="G35" s="198"/>
      <c r="H35" s="199"/>
      <c r="I35" s="200"/>
      <c r="J35" s="201"/>
      <c r="M35" s="35"/>
      <c r="N35" s="36"/>
      <c r="Q35" s="37"/>
      <c r="R35" s="38"/>
      <c r="T35" s="39">
        <f t="shared" si="0"/>
        <v>0</v>
      </c>
      <c r="U35" s="39"/>
      <c r="V35" s="40"/>
    </row>
    <row r="36" spans="1:23" ht="12.75" customHeight="1">
      <c r="A36" s="44"/>
      <c r="B36" s="205" t="s">
        <v>58</v>
      </c>
      <c r="C36" s="205"/>
      <c r="D36" s="205"/>
      <c r="E36" s="205"/>
      <c r="F36" s="227"/>
      <c r="G36" s="197"/>
      <c r="H36" s="190"/>
      <c r="I36" s="192"/>
      <c r="J36" s="194"/>
      <c r="M36" s="35"/>
      <c r="N36" s="36"/>
      <c r="Q36" s="37"/>
      <c r="R36" s="38"/>
      <c r="T36" s="39">
        <f t="shared" si="0"/>
        <v>0</v>
      </c>
      <c r="U36" s="39"/>
      <c r="V36" s="40"/>
    </row>
    <row r="37" spans="1:23" ht="20.25" customHeight="1">
      <c r="A37" s="45" t="s">
        <v>59</v>
      </c>
      <c r="B37" s="186" t="s">
        <v>60</v>
      </c>
      <c r="C37" s="186"/>
      <c r="D37" s="186"/>
      <c r="E37" s="186"/>
      <c r="F37" s="46"/>
      <c r="G37" s="196">
        <f>H37*12*G27</f>
        <v>1402.2000000000003</v>
      </c>
      <c r="H37" s="189">
        <v>0.1</v>
      </c>
      <c r="I37" s="191">
        <f>'[1]Отчет по наряд-заданиям'!O168</f>
        <v>151.86203453731201</v>
      </c>
      <c r="J37" s="193">
        <f>I37/L27/C19</f>
        <v>1.0830269186800173E-2</v>
      </c>
      <c r="M37" s="35">
        <v>3</v>
      </c>
      <c r="N37" s="36">
        <f>G37</f>
        <v>1402.2000000000003</v>
      </c>
      <c r="Q37" s="37">
        <v>3</v>
      </c>
      <c r="R37" s="38">
        <f>H37*6*C19</f>
        <v>701.10000000000014</v>
      </c>
      <c r="T37" s="39">
        <f t="shared" si="0"/>
        <v>0</v>
      </c>
      <c r="U37" s="39"/>
      <c r="V37" s="40">
        <v>3</v>
      </c>
      <c r="W37" s="41">
        <f>I37</f>
        <v>151.86203453731201</v>
      </c>
    </row>
    <row r="38" spans="1:23" ht="23.25" customHeight="1">
      <c r="A38" s="47"/>
      <c r="B38" s="195" t="s">
        <v>61</v>
      </c>
      <c r="C38" s="195"/>
      <c r="D38" s="195"/>
      <c r="E38" s="195"/>
      <c r="F38" s="43" t="s">
        <v>53</v>
      </c>
      <c r="G38" s="198"/>
      <c r="H38" s="199"/>
      <c r="I38" s="200"/>
      <c r="J38" s="201"/>
      <c r="M38" s="35"/>
      <c r="N38" s="36"/>
      <c r="Q38" s="37"/>
      <c r="R38" s="38"/>
      <c r="T38" s="39">
        <f t="shared" si="0"/>
        <v>0</v>
      </c>
      <c r="U38" s="39"/>
      <c r="V38" s="40"/>
    </row>
    <row r="39" spans="1:23" ht="23.25" customHeight="1">
      <c r="A39" s="47"/>
      <c r="B39" s="195" t="s">
        <v>62</v>
      </c>
      <c r="C39" s="195"/>
      <c r="D39" s="195"/>
      <c r="E39" s="195"/>
      <c r="F39" s="48" t="s">
        <v>63</v>
      </c>
      <c r="G39" s="197"/>
      <c r="H39" s="190"/>
      <c r="I39" s="192"/>
      <c r="J39" s="194"/>
      <c r="M39" s="35"/>
      <c r="N39" s="36"/>
      <c r="Q39" s="37"/>
      <c r="R39" s="38"/>
      <c r="T39" s="39">
        <f t="shared" si="0"/>
        <v>0</v>
      </c>
      <c r="U39" s="39"/>
      <c r="V39" s="40"/>
    </row>
    <row r="40" spans="1:23" ht="20.25" customHeight="1">
      <c r="A40" s="45" t="s">
        <v>64</v>
      </c>
      <c r="B40" s="186" t="s">
        <v>65</v>
      </c>
      <c r="C40" s="186"/>
      <c r="D40" s="186"/>
      <c r="E40" s="186"/>
      <c r="F40" s="46"/>
      <c r="G40" s="196">
        <f>H40*12*G27</f>
        <v>1121.76</v>
      </c>
      <c r="H40" s="189">
        <v>0.08</v>
      </c>
      <c r="I40" s="191">
        <f>'[1]Отчет по наряд-заданиям'!O169</f>
        <v>71.464486841088004</v>
      </c>
      <c r="J40" s="193">
        <f>I40/L27/C19</f>
        <v>5.0965972643765515E-3</v>
      </c>
      <c r="M40" s="35">
        <v>4</v>
      </c>
      <c r="N40" s="36">
        <f>G40</f>
        <v>1121.76</v>
      </c>
      <c r="Q40" s="37">
        <v>4</v>
      </c>
      <c r="R40" s="38">
        <f>H40*C19*6</f>
        <v>560.88</v>
      </c>
      <c r="T40" s="39">
        <f t="shared" si="0"/>
        <v>0</v>
      </c>
      <c r="U40" s="39"/>
      <c r="V40" s="40">
        <v>4</v>
      </c>
      <c r="W40" s="41">
        <f>I40</f>
        <v>71.464486841088004</v>
      </c>
    </row>
    <row r="41" spans="1:23" ht="12.75" customHeight="1">
      <c r="A41" s="47"/>
      <c r="B41" s="195" t="s">
        <v>66</v>
      </c>
      <c r="C41" s="195"/>
      <c r="D41" s="195"/>
      <c r="E41" s="195"/>
      <c r="F41" s="226" t="s">
        <v>53</v>
      </c>
      <c r="G41" s="198"/>
      <c r="H41" s="199"/>
      <c r="I41" s="200"/>
      <c r="J41" s="201"/>
      <c r="M41" s="35"/>
      <c r="N41" s="36"/>
      <c r="Q41" s="37"/>
      <c r="R41" s="38"/>
      <c r="T41" s="39">
        <f t="shared" si="0"/>
        <v>0</v>
      </c>
      <c r="U41" s="39"/>
      <c r="V41" s="40"/>
    </row>
    <row r="42" spans="1:23" ht="12.75" customHeight="1">
      <c r="A42" s="47"/>
      <c r="B42" s="195" t="s">
        <v>67</v>
      </c>
      <c r="C42" s="195"/>
      <c r="D42" s="195"/>
      <c r="E42" s="195"/>
      <c r="F42" s="227"/>
      <c r="G42" s="198"/>
      <c r="H42" s="199"/>
      <c r="I42" s="200"/>
      <c r="J42" s="201"/>
      <c r="M42" s="35"/>
      <c r="N42" s="36"/>
      <c r="Q42" s="37"/>
      <c r="R42" s="38"/>
      <c r="T42" s="39">
        <f t="shared" si="0"/>
        <v>0</v>
      </c>
      <c r="U42" s="39"/>
      <c r="V42" s="40"/>
    </row>
    <row r="43" spans="1:23" ht="13.5" customHeight="1">
      <c r="A43" s="47"/>
      <c r="B43" s="195" t="s">
        <v>68</v>
      </c>
      <c r="C43" s="195"/>
      <c r="D43" s="195"/>
      <c r="E43" s="195"/>
      <c r="F43" s="48" t="s">
        <v>63</v>
      </c>
      <c r="G43" s="197"/>
      <c r="H43" s="190"/>
      <c r="I43" s="192"/>
      <c r="J43" s="194"/>
      <c r="M43" s="35"/>
      <c r="N43" s="36"/>
      <c r="Q43" s="37"/>
      <c r="R43" s="38"/>
      <c r="T43" s="39">
        <f t="shared" si="0"/>
        <v>0</v>
      </c>
      <c r="U43" s="39"/>
      <c r="V43" s="40"/>
    </row>
    <row r="44" spans="1:23" ht="36" customHeight="1">
      <c r="A44" s="33" t="s">
        <v>69</v>
      </c>
      <c r="B44" s="186" t="s">
        <v>70</v>
      </c>
      <c r="C44" s="186"/>
      <c r="D44" s="186"/>
      <c r="E44" s="186"/>
      <c r="F44" s="46"/>
      <c r="G44" s="196">
        <f>H44*12*G27</f>
        <v>981.54000000000008</v>
      </c>
      <c r="H44" s="189">
        <v>7.0000000000000007E-2</v>
      </c>
      <c r="I44" s="191">
        <f>'[1]Отчет по наряд-заданиям'!O170</f>
        <v>151.86203453731201</v>
      </c>
      <c r="J44" s="193">
        <f>I44/L27/C19</f>
        <v>1.0830269186800173E-2</v>
      </c>
      <c r="M44" s="35">
        <v>5</v>
      </c>
      <c r="N44" s="36">
        <f>G44</f>
        <v>981.54000000000008</v>
      </c>
      <c r="Q44" s="37">
        <v>5</v>
      </c>
      <c r="R44" s="38">
        <f>H44*6*C19</f>
        <v>490.77000000000004</v>
      </c>
      <c r="T44" s="39">
        <f t="shared" si="0"/>
        <v>0</v>
      </c>
      <c r="U44" s="39"/>
      <c r="V44" s="40">
        <v>5</v>
      </c>
      <c r="W44" s="41">
        <f>I44</f>
        <v>151.86203453731201</v>
      </c>
    </row>
    <row r="45" spans="1:23" ht="24.75" customHeight="1">
      <c r="A45" s="47"/>
      <c r="B45" s="195" t="s">
        <v>71</v>
      </c>
      <c r="C45" s="195"/>
      <c r="D45" s="195"/>
      <c r="E45" s="195"/>
      <c r="F45" s="43" t="s">
        <v>53</v>
      </c>
      <c r="G45" s="198"/>
      <c r="H45" s="199"/>
      <c r="I45" s="200"/>
      <c r="J45" s="201"/>
      <c r="M45" s="35"/>
      <c r="N45" s="36"/>
      <c r="Q45" s="37"/>
      <c r="R45" s="38"/>
      <c r="T45" s="39">
        <f t="shared" si="0"/>
        <v>0</v>
      </c>
      <c r="U45" s="39"/>
      <c r="V45" s="40"/>
    </row>
    <row r="46" spans="1:23" ht="12.75" customHeight="1">
      <c r="A46" s="47"/>
      <c r="B46" s="195" t="s">
        <v>68</v>
      </c>
      <c r="C46" s="195"/>
      <c r="D46" s="195"/>
      <c r="E46" s="195"/>
      <c r="F46" s="48" t="s">
        <v>63</v>
      </c>
      <c r="G46" s="197"/>
      <c r="H46" s="190"/>
      <c r="I46" s="192"/>
      <c r="J46" s="194"/>
      <c r="M46" s="35"/>
      <c r="N46" s="49"/>
      <c r="Q46" s="37"/>
      <c r="R46" s="38"/>
      <c r="T46" s="39">
        <f t="shared" si="0"/>
        <v>0</v>
      </c>
      <c r="U46" s="39"/>
      <c r="V46" s="40"/>
    </row>
    <row r="47" spans="1:23" ht="18" customHeight="1">
      <c r="A47" s="33" t="s">
        <v>72</v>
      </c>
      <c r="B47" s="224" t="s">
        <v>73</v>
      </c>
      <c r="C47" s="224"/>
      <c r="D47" s="224"/>
      <c r="E47" s="225"/>
      <c r="F47" s="50"/>
      <c r="G47" s="196">
        <f>H47*12*G27</f>
        <v>10236.06</v>
      </c>
      <c r="H47" s="189">
        <v>0.73</v>
      </c>
      <c r="I47" s="191">
        <f>'[1]Отчет по наряд-заданиям'!O171</f>
        <v>407.99321761924489</v>
      </c>
      <c r="J47" s="193">
        <f>I47/L27/C19</f>
        <v>2.9096649380918906E-2</v>
      </c>
      <c r="M47" s="35">
        <v>6</v>
      </c>
      <c r="N47" s="36">
        <f>G47</f>
        <v>10236.06</v>
      </c>
      <c r="Q47" s="37">
        <v>6</v>
      </c>
      <c r="R47" s="38">
        <f>H47*C19*6</f>
        <v>5118.03</v>
      </c>
      <c r="T47" s="39">
        <f t="shared" si="0"/>
        <v>0</v>
      </c>
      <c r="U47" s="39"/>
      <c r="V47" s="51">
        <v>6</v>
      </c>
      <c r="W47" s="41">
        <f>I47</f>
        <v>407.99321761924489</v>
      </c>
    </row>
    <row r="48" spans="1:23" ht="12.75" customHeight="1">
      <c r="A48" s="52"/>
      <c r="B48" s="222" t="s">
        <v>74</v>
      </c>
      <c r="C48" s="205"/>
      <c r="D48" s="205"/>
      <c r="E48" s="205"/>
      <c r="F48" s="43" t="s">
        <v>53</v>
      </c>
      <c r="G48" s="198"/>
      <c r="H48" s="199"/>
      <c r="I48" s="200"/>
      <c r="J48" s="201"/>
      <c r="M48" s="35"/>
      <c r="N48" s="36"/>
      <c r="Q48" s="37"/>
      <c r="R48" s="38"/>
      <c r="T48" s="39">
        <f t="shared" si="0"/>
        <v>0</v>
      </c>
      <c r="U48" s="39"/>
      <c r="V48" s="40"/>
    </row>
    <row r="49" spans="1:23" ht="12.75" customHeight="1">
      <c r="A49" s="47"/>
      <c r="B49" s="213" t="s">
        <v>75</v>
      </c>
      <c r="C49" s="195"/>
      <c r="D49" s="195"/>
      <c r="E49" s="195"/>
      <c r="F49" s="226" t="s">
        <v>63</v>
      </c>
      <c r="G49" s="198"/>
      <c r="H49" s="199"/>
      <c r="I49" s="200"/>
      <c r="J49" s="201"/>
      <c r="M49" s="35"/>
      <c r="N49" s="36"/>
      <c r="Q49" s="37"/>
      <c r="R49" s="38"/>
      <c r="T49" s="39">
        <f t="shared" si="0"/>
        <v>0</v>
      </c>
      <c r="U49" s="39"/>
      <c r="V49" s="40"/>
    </row>
    <row r="50" spans="1:23" ht="12.75" customHeight="1">
      <c r="A50" s="47"/>
      <c r="B50" s="213" t="s">
        <v>76</v>
      </c>
      <c r="C50" s="195"/>
      <c r="D50" s="195"/>
      <c r="E50" s="195"/>
      <c r="F50" s="227"/>
      <c r="G50" s="197"/>
      <c r="H50" s="190"/>
      <c r="I50" s="192"/>
      <c r="J50" s="194"/>
      <c r="M50" s="35"/>
      <c r="N50" s="36"/>
      <c r="Q50" s="37"/>
      <c r="R50" s="38"/>
      <c r="T50" s="39">
        <f t="shared" si="0"/>
        <v>0</v>
      </c>
      <c r="U50" s="39"/>
      <c r="V50" s="40"/>
    </row>
    <row r="51" spans="1:23" ht="17.25" customHeight="1">
      <c r="A51" s="33" t="s">
        <v>77</v>
      </c>
      <c r="B51" s="223" t="s">
        <v>78</v>
      </c>
      <c r="C51" s="224"/>
      <c r="D51" s="224"/>
      <c r="E51" s="225"/>
      <c r="F51" s="50"/>
      <c r="G51" s="196">
        <f>H51*12*G27</f>
        <v>7291.4400000000005</v>
      </c>
      <c r="H51" s="189">
        <v>0.52</v>
      </c>
      <c r="I51" s="191">
        <f>'[1]Отчет по наряд-заданиям'!O172</f>
        <v>28572.29320890189</v>
      </c>
      <c r="J51" s="193">
        <f>I51/L27/C19</f>
        <v>2.0376760240266645</v>
      </c>
      <c r="M51" s="35">
        <v>7</v>
      </c>
      <c r="N51" s="36">
        <f>G51</f>
        <v>7291.4400000000005</v>
      </c>
      <c r="Q51" s="37">
        <v>7</v>
      </c>
      <c r="R51" s="38">
        <f>H51*6*C19</f>
        <v>3645.7200000000003</v>
      </c>
      <c r="T51" s="39">
        <f t="shared" si="0"/>
        <v>0</v>
      </c>
      <c r="U51" s="39"/>
      <c r="V51" s="40">
        <v>7</v>
      </c>
      <c r="W51" s="41">
        <f>I51</f>
        <v>28572.29320890189</v>
      </c>
    </row>
    <row r="52" spans="1:23" ht="12.75" customHeight="1">
      <c r="A52" s="42"/>
      <c r="B52" s="212" t="s">
        <v>79</v>
      </c>
      <c r="C52" s="212"/>
      <c r="D52" s="212"/>
      <c r="E52" s="213"/>
      <c r="F52" s="43" t="s">
        <v>53</v>
      </c>
      <c r="G52" s="198"/>
      <c r="H52" s="199"/>
      <c r="I52" s="200"/>
      <c r="J52" s="201"/>
      <c r="M52" s="35"/>
      <c r="N52" s="36"/>
      <c r="Q52" s="37"/>
      <c r="R52" s="38"/>
      <c r="T52" s="39">
        <f t="shared" si="0"/>
        <v>0</v>
      </c>
      <c r="U52" s="39"/>
      <c r="V52" s="40"/>
    </row>
    <row r="53" spans="1:23" ht="12.75" customHeight="1">
      <c r="A53" s="42"/>
      <c r="B53" s="212" t="s">
        <v>80</v>
      </c>
      <c r="C53" s="212"/>
      <c r="D53" s="212"/>
      <c r="E53" s="213"/>
      <c r="F53" s="48" t="s">
        <v>81</v>
      </c>
      <c r="G53" s="197"/>
      <c r="H53" s="190"/>
      <c r="I53" s="192"/>
      <c r="J53" s="194"/>
      <c r="M53" s="35"/>
      <c r="N53" s="36"/>
      <c r="Q53" s="37"/>
      <c r="R53" s="38"/>
      <c r="T53" s="39">
        <f t="shared" si="0"/>
        <v>0</v>
      </c>
      <c r="U53" s="39"/>
      <c r="V53" s="40"/>
    </row>
    <row r="54" spans="1:23" ht="17.25" customHeight="1">
      <c r="A54" s="53" t="s">
        <v>82</v>
      </c>
      <c r="B54" s="217" t="s">
        <v>83</v>
      </c>
      <c r="C54" s="218"/>
      <c r="D54" s="218"/>
      <c r="E54" s="219"/>
      <c r="F54" s="54"/>
      <c r="G54" s="196">
        <f>H54*12*G27</f>
        <v>2944.62</v>
      </c>
      <c r="H54" s="189">
        <f>0.21</f>
        <v>0.21</v>
      </c>
      <c r="I54" s="191">
        <f>'[1]Отчет по наряд-заданиям'!O173</f>
        <v>71.464486841088004</v>
      </c>
      <c r="J54" s="193">
        <f>I54/L27/C19</f>
        <v>5.0965972643765515E-3</v>
      </c>
      <c r="M54" s="35">
        <v>8</v>
      </c>
      <c r="N54" s="36">
        <f>G54</f>
        <v>2944.62</v>
      </c>
      <c r="Q54" s="37">
        <v>8</v>
      </c>
      <c r="R54" s="38">
        <f>H54*6*C19</f>
        <v>1472.31</v>
      </c>
      <c r="T54" s="39">
        <f t="shared" si="0"/>
        <v>0</v>
      </c>
      <c r="U54" s="39"/>
      <c r="V54" s="40">
        <v>8</v>
      </c>
      <c r="W54" s="41">
        <f>I54</f>
        <v>71.464486841088004</v>
      </c>
    </row>
    <row r="55" spans="1:23" ht="24" customHeight="1">
      <c r="A55" s="47"/>
      <c r="B55" s="212" t="s">
        <v>84</v>
      </c>
      <c r="C55" s="212"/>
      <c r="D55" s="212"/>
      <c r="E55" s="213"/>
      <c r="F55" s="43" t="s">
        <v>53</v>
      </c>
      <c r="G55" s="198"/>
      <c r="H55" s="199"/>
      <c r="I55" s="200"/>
      <c r="J55" s="201"/>
      <c r="M55" s="35"/>
      <c r="N55" s="36"/>
      <c r="Q55" s="37"/>
      <c r="R55" s="38"/>
      <c r="T55" s="39">
        <f t="shared" si="0"/>
        <v>0</v>
      </c>
      <c r="U55" s="39"/>
      <c r="V55" s="40"/>
    </row>
    <row r="56" spans="1:23" ht="12.75" customHeight="1">
      <c r="A56" s="47"/>
      <c r="B56" s="211" t="s">
        <v>85</v>
      </c>
      <c r="C56" s="212"/>
      <c r="D56" s="212"/>
      <c r="E56" s="213"/>
      <c r="F56" s="43" t="s">
        <v>86</v>
      </c>
      <c r="G56" s="198"/>
      <c r="H56" s="199"/>
      <c r="I56" s="200"/>
      <c r="J56" s="201"/>
      <c r="M56" s="35"/>
      <c r="N56" s="36"/>
      <c r="Q56" s="37"/>
      <c r="R56" s="38"/>
      <c r="T56" s="39">
        <f t="shared" si="0"/>
        <v>0</v>
      </c>
      <c r="U56" s="39"/>
      <c r="V56" s="40"/>
    </row>
    <row r="57" spans="1:23" ht="25.5" customHeight="1">
      <c r="A57" s="47"/>
      <c r="B57" s="211" t="s">
        <v>87</v>
      </c>
      <c r="C57" s="212"/>
      <c r="D57" s="212"/>
      <c r="E57" s="213"/>
      <c r="F57" s="43" t="s">
        <v>86</v>
      </c>
      <c r="G57" s="198"/>
      <c r="H57" s="199"/>
      <c r="I57" s="200"/>
      <c r="J57" s="201"/>
      <c r="M57" s="35"/>
      <c r="N57" s="36"/>
      <c r="Q57" s="37"/>
      <c r="R57" s="38"/>
      <c r="T57" s="39">
        <f t="shared" si="0"/>
        <v>0</v>
      </c>
      <c r="U57" s="39"/>
      <c r="V57" s="40"/>
    </row>
    <row r="58" spans="1:23" ht="12.75" customHeight="1">
      <c r="A58" s="52"/>
      <c r="B58" s="220" t="s">
        <v>68</v>
      </c>
      <c r="C58" s="221"/>
      <c r="D58" s="221"/>
      <c r="E58" s="222"/>
      <c r="F58" s="48" t="s">
        <v>63</v>
      </c>
      <c r="G58" s="197"/>
      <c r="H58" s="190"/>
      <c r="I58" s="192"/>
      <c r="J58" s="194"/>
      <c r="M58" s="35"/>
      <c r="N58" s="36"/>
      <c r="Q58" s="37"/>
      <c r="R58" s="38"/>
      <c r="T58" s="39">
        <f t="shared" si="0"/>
        <v>0</v>
      </c>
      <c r="U58" s="39"/>
      <c r="V58" s="40"/>
    </row>
    <row r="59" spans="1:23" ht="19.5" customHeight="1">
      <c r="A59" s="45" t="s">
        <v>88</v>
      </c>
      <c r="B59" s="214" t="s">
        <v>89</v>
      </c>
      <c r="C59" s="215"/>
      <c r="D59" s="215"/>
      <c r="E59" s="216"/>
      <c r="F59" s="55"/>
      <c r="G59" s="187">
        <f>H59*12*G27</f>
        <v>701.10000000000014</v>
      </c>
      <c r="H59" s="189">
        <v>0.05</v>
      </c>
      <c r="I59" s="191">
        <f>'[1]Отчет по наряд-заданиям'!O174</f>
        <v>71.464486841088004</v>
      </c>
      <c r="J59" s="193">
        <f>I59/L27/C19</f>
        <v>5.0965972643765515E-3</v>
      </c>
      <c r="M59" s="35">
        <v>9</v>
      </c>
      <c r="N59" s="36">
        <f>G59</f>
        <v>701.10000000000014</v>
      </c>
      <c r="Q59" s="37">
        <v>9</v>
      </c>
      <c r="R59" s="38">
        <f>H59*6*C19</f>
        <v>350.55000000000007</v>
      </c>
      <c r="T59" s="39">
        <f t="shared" si="0"/>
        <v>0</v>
      </c>
      <c r="U59" s="39"/>
      <c r="V59" s="40">
        <v>9</v>
      </c>
      <c r="W59" s="41">
        <f>I59</f>
        <v>71.464486841088004</v>
      </c>
    </row>
    <row r="60" spans="1:23" ht="23.25" customHeight="1">
      <c r="A60" s="47"/>
      <c r="B60" s="211" t="s">
        <v>90</v>
      </c>
      <c r="C60" s="212"/>
      <c r="D60" s="212"/>
      <c r="E60" s="213"/>
      <c r="F60" s="43" t="s">
        <v>53</v>
      </c>
      <c r="G60" s="210"/>
      <c r="H60" s="199"/>
      <c r="I60" s="200"/>
      <c r="J60" s="201"/>
      <c r="M60" s="35"/>
      <c r="N60" s="36"/>
      <c r="Q60" s="37"/>
      <c r="R60" s="38"/>
      <c r="T60" s="39">
        <f t="shared" si="0"/>
        <v>0</v>
      </c>
      <c r="U60" s="39"/>
      <c r="V60" s="40"/>
    </row>
    <row r="61" spans="1:23" ht="12.75" customHeight="1">
      <c r="A61" s="47"/>
      <c r="B61" s="195" t="s">
        <v>68</v>
      </c>
      <c r="C61" s="195"/>
      <c r="D61" s="195"/>
      <c r="E61" s="195"/>
      <c r="F61" s="48" t="s">
        <v>63</v>
      </c>
      <c r="G61" s="188"/>
      <c r="H61" s="190"/>
      <c r="I61" s="192"/>
      <c r="J61" s="194"/>
      <c r="M61" s="35"/>
      <c r="N61" s="36"/>
      <c r="Q61" s="37"/>
      <c r="R61" s="38"/>
      <c r="T61" s="39">
        <f t="shared" si="0"/>
        <v>0</v>
      </c>
      <c r="U61" s="39"/>
      <c r="V61" s="40"/>
    </row>
    <row r="62" spans="1:23" ht="18" customHeight="1">
      <c r="A62" s="45" t="s">
        <v>91</v>
      </c>
      <c r="B62" s="186" t="s">
        <v>92</v>
      </c>
      <c r="C62" s="186"/>
      <c r="D62" s="186"/>
      <c r="E62" s="186"/>
      <c r="F62" s="55"/>
      <c r="G62" s="196">
        <f>H62*12*G27</f>
        <v>3645.7200000000003</v>
      </c>
      <c r="H62" s="189">
        <v>0.26</v>
      </c>
      <c r="I62" s="191">
        <f>'[1]Отчет по наряд-заданиям'!O175</f>
        <v>71.464486841088004</v>
      </c>
      <c r="J62" s="193">
        <f>I62/L27/C19</f>
        <v>5.0965972643765515E-3</v>
      </c>
      <c r="M62" s="35">
        <v>10</v>
      </c>
      <c r="N62" s="36">
        <f>G62</f>
        <v>3645.7200000000003</v>
      </c>
      <c r="Q62" s="37">
        <v>10</v>
      </c>
      <c r="R62" s="38">
        <f>H62*6*C19</f>
        <v>1822.8600000000001</v>
      </c>
      <c r="T62" s="39">
        <f t="shared" si="0"/>
        <v>0</v>
      </c>
      <c r="U62" s="39"/>
      <c r="V62" s="40">
        <v>10</v>
      </c>
      <c r="W62" s="41">
        <f>I62</f>
        <v>71.464486841088004</v>
      </c>
    </row>
    <row r="63" spans="1:23" ht="24.75" customHeight="1">
      <c r="A63" s="47"/>
      <c r="B63" s="211" t="s">
        <v>93</v>
      </c>
      <c r="C63" s="212"/>
      <c r="D63" s="212"/>
      <c r="E63" s="213"/>
      <c r="F63" s="43" t="s">
        <v>94</v>
      </c>
      <c r="G63" s="197"/>
      <c r="H63" s="190"/>
      <c r="I63" s="192"/>
      <c r="J63" s="194"/>
      <c r="M63" s="35"/>
      <c r="N63" s="36"/>
      <c r="Q63" s="37"/>
      <c r="R63" s="38"/>
      <c r="T63" s="39">
        <f t="shared" si="0"/>
        <v>0</v>
      </c>
      <c r="U63" s="39"/>
      <c r="V63" s="40"/>
    </row>
    <row r="64" spans="1:23" ht="19.5" customHeight="1">
      <c r="A64" s="45" t="s">
        <v>95</v>
      </c>
      <c r="B64" s="186" t="s">
        <v>96</v>
      </c>
      <c r="C64" s="186"/>
      <c r="D64" s="186"/>
      <c r="E64" s="186"/>
      <c r="F64" s="55"/>
      <c r="G64" s="187">
        <f>H64*12*G27</f>
        <v>1822.8600000000001</v>
      </c>
      <c r="H64" s="189">
        <v>0.13</v>
      </c>
      <c r="I64" s="191">
        <f>'[1]Отчет по наряд-заданиям'!O176</f>
        <v>71.464486841088004</v>
      </c>
      <c r="J64" s="193">
        <f>I64/L27/C19</f>
        <v>5.0965972643765515E-3</v>
      </c>
      <c r="M64" s="35">
        <v>11</v>
      </c>
      <c r="N64" s="36">
        <f>G64</f>
        <v>1822.8600000000001</v>
      </c>
      <c r="Q64" s="37">
        <v>11</v>
      </c>
      <c r="R64" s="38">
        <f>H64*6*C19</f>
        <v>911.43000000000006</v>
      </c>
      <c r="T64" s="39">
        <f t="shared" si="0"/>
        <v>0</v>
      </c>
      <c r="U64" s="39"/>
      <c r="V64" s="40">
        <v>11</v>
      </c>
      <c r="W64" s="41">
        <f>I64</f>
        <v>71.464486841088004</v>
      </c>
    </row>
    <row r="65" spans="1:23" ht="12.75" customHeight="1">
      <c r="A65" s="47"/>
      <c r="B65" s="195" t="s">
        <v>97</v>
      </c>
      <c r="C65" s="195"/>
      <c r="D65" s="195"/>
      <c r="E65" s="195"/>
      <c r="F65" s="43" t="s">
        <v>53</v>
      </c>
      <c r="G65" s="210"/>
      <c r="H65" s="199"/>
      <c r="I65" s="200"/>
      <c r="J65" s="201"/>
      <c r="M65" s="35"/>
      <c r="N65" s="36"/>
      <c r="Q65" s="37"/>
      <c r="R65" s="38"/>
      <c r="T65" s="39">
        <f t="shared" si="0"/>
        <v>0</v>
      </c>
      <c r="U65" s="39"/>
      <c r="V65" s="40"/>
    </row>
    <row r="66" spans="1:23" ht="12.75" customHeight="1">
      <c r="A66" s="47"/>
      <c r="B66" s="195" t="s">
        <v>68</v>
      </c>
      <c r="C66" s="195"/>
      <c r="D66" s="195"/>
      <c r="E66" s="195"/>
      <c r="F66" s="48" t="s">
        <v>63</v>
      </c>
      <c r="G66" s="188"/>
      <c r="H66" s="190"/>
      <c r="I66" s="192"/>
      <c r="J66" s="194"/>
      <c r="M66" s="35"/>
      <c r="N66" s="36"/>
      <c r="Q66" s="37"/>
      <c r="R66" s="38"/>
      <c r="T66" s="39">
        <f t="shared" si="0"/>
        <v>0</v>
      </c>
      <c r="U66" s="39"/>
      <c r="V66" s="40"/>
    </row>
    <row r="67" spans="1:23" ht="33.75" customHeight="1">
      <c r="A67" s="45" t="s">
        <v>98</v>
      </c>
      <c r="B67" s="186" t="s">
        <v>99</v>
      </c>
      <c r="C67" s="186"/>
      <c r="D67" s="186"/>
      <c r="E67" s="186"/>
      <c r="F67" s="55"/>
      <c r="G67" s="187">
        <f>H67*12*G27</f>
        <v>8833.86</v>
      </c>
      <c r="H67" s="189">
        <v>0.63</v>
      </c>
      <c r="I67" s="191">
        <f>'[1]Отчет по наряд-заданиям'!O177</f>
        <v>648.14168481321599</v>
      </c>
      <c r="J67" s="193">
        <f>I67/L27/C19</f>
        <v>4.6223198175240052E-2</v>
      </c>
      <c r="L67" s="56"/>
      <c r="M67" s="35">
        <v>12</v>
      </c>
      <c r="N67" s="36">
        <f>G67</f>
        <v>8833.86</v>
      </c>
      <c r="Q67" s="37">
        <v>12</v>
      </c>
      <c r="R67" s="38">
        <f>H67*6*C19</f>
        <v>4416.93</v>
      </c>
      <c r="T67" s="39">
        <f t="shared" si="0"/>
        <v>0</v>
      </c>
      <c r="U67" s="39"/>
      <c r="V67" s="40">
        <v>12</v>
      </c>
      <c r="W67" s="41">
        <f>I67</f>
        <v>648.14168481321599</v>
      </c>
    </row>
    <row r="68" spans="1:23" ht="24.75" customHeight="1">
      <c r="A68" s="47"/>
      <c r="B68" s="195" t="s">
        <v>100</v>
      </c>
      <c r="C68" s="195"/>
      <c r="D68" s="195"/>
      <c r="E68" s="195"/>
      <c r="F68" s="43" t="s">
        <v>53</v>
      </c>
      <c r="G68" s="210"/>
      <c r="H68" s="199"/>
      <c r="I68" s="200"/>
      <c r="J68" s="201"/>
      <c r="M68" s="35"/>
      <c r="N68" s="36"/>
      <c r="Q68" s="57"/>
      <c r="R68" s="38"/>
      <c r="T68" s="39">
        <f t="shared" si="0"/>
        <v>0</v>
      </c>
      <c r="U68" s="39"/>
      <c r="V68" s="40"/>
    </row>
    <row r="69" spans="1:23" ht="24" customHeight="1">
      <c r="A69" s="52"/>
      <c r="B69" s="205" t="s">
        <v>101</v>
      </c>
      <c r="C69" s="205"/>
      <c r="D69" s="205"/>
      <c r="E69" s="205"/>
      <c r="F69" s="48" t="s">
        <v>63</v>
      </c>
      <c r="G69" s="188"/>
      <c r="H69" s="190"/>
      <c r="I69" s="192"/>
      <c r="J69" s="194"/>
      <c r="M69" s="35"/>
      <c r="N69" s="36"/>
      <c r="Q69" s="57"/>
      <c r="R69" s="38"/>
      <c r="T69" s="39">
        <f t="shared" si="0"/>
        <v>0</v>
      </c>
      <c r="U69" s="39"/>
      <c r="V69" s="40"/>
    </row>
    <row r="70" spans="1:23" ht="33" customHeight="1">
      <c r="A70" s="27"/>
      <c r="B70" s="185" t="s">
        <v>102</v>
      </c>
      <c r="C70" s="185"/>
      <c r="D70" s="185"/>
      <c r="E70" s="185"/>
      <c r="F70" s="28"/>
      <c r="G70" s="58"/>
      <c r="H70" s="30"/>
      <c r="I70" s="31"/>
      <c r="J70" s="32"/>
      <c r="M70" s="35"/>
      <c r="N70" s="49"/>
      <c r="Q70" s="57"/>
      <c r="R70" s="38"/>
      <c r="T70" s="39">
        <f t="shared" si="0"/>
        <v>0</v>
      </c>
      <c r="U70" s="39"/>
      <c r="V70" s="40"/>
    </row>
    <row r="71" spans="1:23" ht="21.75" customHeight="1">
      <c r="A71" s="45" t="s">
        <v>103</v>
      </c>
      <c r="B71" s="186" t="s">
        <v>104</v>
      </c>
      <c r="C71" s="186"/>
      <c r="D71" s="186"/>
      <c r="E71" s="186"/>
      <c r="F71" s="46"/>
      <c r="G71" s="196">
        <f>H71*12*G27</f>
        <v>6870.78</v>
      </c>
      <c r="H71" s="189">
        <f>0.49</f>
        <v>0.49</v>
      </c>
      <c r="I71" s="191">
        <f>'[1]Отчет по наряд-заданиям'!O178</f>
        <v>7923.5995388652955</v>
      </c>
      <c r="J71" s="193">
        <f>I71/L27/C19</f>
        <v>0.56508340742157293</v>
      </c>
      <c r="L71" s="59"/>
      <c r="M71" s="35">
        <v>13</v>
      </c>
      <c r="N71" s="36">
        <f>G71</f>
        <v>6870.78</v>
      </c>
      <c r="Q71" s="37">
        <v>13</v>
      </c>
      <c r="R71" s="38">
        <f>H71*6*C19</f>
        <v>3435.39</v>
      </c>
      <c r="T71" s="39">
        <f t="shared" si="0"/>
        <v>0</v>
      </c>
      <c r="U71" s="39"/>
      <c r="V71" s="40">
        <v>13</v>
      </c>
      <c r="W71" s="41">
        <f>I71</f>
        <v>7923.5995388652955</v>
      </c>
    </row>
    <row r="72" spans="1:23" ht="12.75" customHeight="1">
      <c r="A72" s="42"/>
      <c r="B72" s="195" t="s">
        <v>105</v>
      </c>
      <c r="C72" s="195"/>
      <c r="D72" s="195"/>
      <c r="E72" s="195"/>
      <c r="F72" s="48" t="s">
        <v>53</v>
      </c>
      <c r="G72" s="198"/>
      <c r="H72" s="199"/>
      <c r="I72" s="200"/>
      <c r="J72" s="201"/>
      <c r="L72" s="60"/>
      <c r="M72" s="35"/>
      <c r="N72" s="36"/>
      <c r="Q72" s="37"/>
      <c r="R72" s="38"/>
      <c r="T72" s="39">
        <f t="shared" si="0"/>
        <v>0</v>
      </c>
      <c r="U72" s="39"/>
      <c r="V72" s="40"/>
    </row>
    <row r="73" spans="1:23" ht="12.75" customHeight="1">
      <c r="A73" s="42"/>
      <c r="B73" s="195" t="s">
        <v>68</v>
      </c>
      <c r="C73" s="195"/>
      <c r="D73" s="195"/>
      <c r="E73" s="195"/>
      <c r="F73" s="48" t="s">
        <v>63</v>
      </c>
      <c r="G73" s="197"/>
      <c r="H73" s="190"/>
      <c r="I73" s="192"/>
      <c r="J73" s="194"/>
      <c r="L73" s="60"/>
      <c r="M73" s="35"/>
      <c r="N73" s="36"/>
      <c r="Q73" s="37"/>
      <c r="R73" s="38"/>
      <c r="T73" s="39">
        <f t="shared" si="0"/>
        <v>0</v>
      </c>
      <c r="U73" s="39"/>
      <c r="V73" s="40"/>
    </row>
    <row r="74" spans="1:23" ht="23.25" customHeight="1">
      <c r="A74" s="45" t="s">
        <v>106</v>
      </c>
      <c r="B74" s="186" t="s">
        <v>107</v>
      </c>
      <c r="C74" s="186"/>
      <c r="D74" s="186"/>
      <c r="E74" s="186"/>
      <c r="F74" s="46"/>
      <c r="G74" s="196">
        <f>H74*12*G27</f>
        <v>56508.659999999996</v>
      </c>
      <c r="H74" s="189">
        <f>1.97+2.06</f>
        <v>4.03</v>
      </c>
      <c r="I74" s="191">
        <f>'[1]Отчет по наряд-заданиям'!O179</f>
        <v>64535.149682906595</v>
      </c>
      <c r="J74" s="193">
        <f>I74/L27/C19</f>
        <v>4.6024211726505913</v>
      </c>
      <c r="L74" s="60"/>
      <c r="M74" s="35">
        <v>14</v>
      </c>
      <c r="N74" s="36">
        <f>G74</f>
        <v>56508.659999999996</v>
      </c>
      <c r="Q74" s="37">
        <v>14</v>
      </c>
      <c r="R74" s="38">
        <f>H74*6*C19</f>
        <v>28254.329999999998</v>
      </c>
      <c r="T74" s="39">
        <f t="shared" si="0"/>
        <v>0</v>
      </c>
      <c r="U74" s="39"/>
      <c r="V74" s="40">
        <v>14</v>
      </c>
      <c r="W74" s="41">
        <f>I74</f>
        <v>64535.149682906595</v>
      </c>
    </row>
    <row r="75" spans="1:23" ht="37.5" customHeight="1">
      <c r="A75" s="42"/>
      <c r="B75" s="195" t="s">
        <v>108</v>
      </c>
      <c r="C75" s="195"/>
      <c r="D75" s="195"/>
      <c r="E75" s="195"/>
      <c r="F75" s="48" t="s">
        <v>86</v>
      </c>
      <c r="G75" s="198"/>
      <c r="H75" s="199"/>
      <c r="I75" s="200"/>
      <c r="J75" s="201"/>
      <c r="L75" s="60"/>
      <c r="M75" s="35"/>
      <c r="N75" s="36"/>
      <c r="Q75" s="37"/>
      <c r="R75" s="38"/>
      <c r="T75" s="39">
        <f t="shared" si="0"/>
        <v>0</v>
      </c>
      <c r="U75" s="39"/>
      <c r="V75" s="40"/>
    </row>
    <row r="76" spans="1:23" ht="26.25" customHeight="1">
      <c r="A76" s="61"/>
      <c r="B76" s="208" t="s">
        <v>109</v>
      </c>
      <c r="C76" s="208"/>
      <c r="D76" s="208"/>
      <c r="E76" s="208"/>
      <c r="F76" s="62" t="s">
        <v>110</v>
      </c>
      <c r="G76" s="198"/>
      <c r="H76" s="199"/>
      <c r="I76" s="200"/>
      <c r="J76" s="201"/>
      <c r="L76" s="60"/>
      <c r="M76" s="35"/>
      <c r="N76" s="36"/>
      <c r="Q76" s="37"/>
      <c r="R76" s="38"/>
      <c r="T76" s="39">
        <f t="shared" si="0"/>
        <v>0</v>
      </c>
      <c r="U76" s="39"/>
      <c r="V76" s="40"/>
    </row>
    <row r="77" spans="1:23" ht="12.75" customHeight="1">
      <c r="A77" s="61"/>
      <c r="B77" s="208" t="s">
        <v>111</v>
      </c>
      <c r="C77" s="208"/>
      <c r="D77" s="208"/>
      <c r="E77" s="208"/>
      <c r="F77" s="62" t="s">
        <v>110</v>
      </c>
      <c r="G77" s="198"/>
      <c r="H77" s="199"/>
      <c r="I77" s="200"/>
      <c r="J77" s="201"/>
      <c r="L77" s="60"/>
      <c r="M77" s="35"/>
      <c r="N77" s="36"/>
      <c r="Q77" s="37"/>
      <c r="R77" s="38"/>
      <c r="T77" s="39">
        <f t="shared" si="0"/>
        <v>0</v>
      </c>
      <c r="U77" s="39"/>
      <c r="V77" s="40"/>
    </row>
    <row r="78" spans="1:23" ht="24" customHeight="1">
      <c r="A78" s="61"/>
      <c r="B78" s="208" t="s">
        <v>112</v>
      </c>
      <c r="C78" s="208"/>
      <c r="D78" s="208"/>
      <c r="E78" s="208"/>
      <c r="F78" s="48" t="s">
        <v>81</v>
      </c>
      <c r="G78" s="198"/>
      <c r="H78" s="199"/>
      <c r="I78" s="200"/>
      <c r="J78" s="201"/>
      <c r="L78" s="60"/>
      <c r="M78" s="35"/>
      <c r="N78" s="36"/>
      <c r="Q78" s="37"/>
      <c r="R78" s="38"/>
      <c r="T78" s="39">
        <f t="shared" si="0"/>
        <v>0</v>
      </c>
      <c r="U78" s="39"/>
      <c r="V78" s="40"/>
    </row>
    <row r="79" spans="1:23" ht="12.75" customHeight="1">
      <c r="A79" s="61"/>
      <c r="B79" s="208" t="s">
        <v>113</v>
      </c>
      <c r="C79" s="208"/>
      <c r="D79" s="208"/>
      <c r="E79" s="208"/>
      <c r="F79" s="48" t="s">
        <v>81</v>
      </c>
      <c r="G79" s="198"/>
      <c r="H79" s="199"/>
      <c r="I79" s="200"/>
      <c r="J79" s="201"/>
      <c r="L79" s="60"/>
      <c r="M79" s="35"/>
      <c r="N79" s="36"/>
      <c r="Q79" s="37"/>
      <c r="R79" s="38"/>
      <c r="T79" s="39">
        <f t="shared" si="0"/>
        <v>0</v>
      </c>
      <c r="U79" s="39"/>
      <c r="V79" s="40"/>
    </row>
    <row r="80" spans="1:23" ht="12.75" customHeight="1">
      <c r="A80" s="61"/>
      <c r="B80" s="208" t="s">
        <v>114</v>
      </c>
      <c r="C80" s="208"/>
      <c r="D80" s="208"/>
      <c r="E80" s="208"/>
      <c r="F80" s="48" t="s">
        <v>81</v>
      </c>
      <c r="G80" s="197"/>
      <c r="H80" s="190"/>
      <c r="I80" s="192"/>
      <c r="J80" s="194"/>
      <c r="L80" s="60"/>
      <c r="M80" s="35"/>
      <c r="N80" s="36"/>
      <c r="Q80" s="37"/>
      <c r="R80" s="38"/>
      <c r="T80" s="39">
        <f t="shared" si="0"/>
        <v>0</v>
      </c>
      <c r="U80" s="39"/>
      <c r="V80" s="40"/>
    </row>
    <row r="81" spans="1:23" ht="21.75" customHeight="1">
      <c r="A81" s="63" t="s">
        <v>115</v>
      </c>
      <c r="B81" s="209" t="s">
        <v>116</v>
      </c>
      <c r="C81" s="209"/>
      <c r="D81" s="209"/>
      <c r="E81" s="209"/>
      <c r="F81" s="64"/>
      <c r="G81" s="196">
        <f>H81*12*G27</f>
        <v>2103.2999999999997</v>
      </c>
      <c r="H81" s="189">
        <f>0.25-0.1</f>
        <v>0.15</v>
      </c>
      <c r="I81" s="191">
        <f>'[1]Отчет по наряд-заданиям'!O180</f>
        <v>8847.4114524882225</v>
      </c>
      <c r="J81" s="193">
        <f>I81/L27/C19</f>
        <v>0.6309664421971346</v>
      </c>
      <c r="L81" s="60"/>
      <c r="M81" s="35">
        <v>15</v>
      </c>
      <c r="N81" s="36">
        <f>G81</f>
        <v>2103.2999999999997</v>
      </c>
      <c r="Q81" s="37">
        <v>15</v>
      </c>
      <c r="R81" s="38">
        <f>H81*6*C19</f>
        <v>1051.6499999999999</v>
      </c>
      <c r="T81" s="39">
        <f t="shared" si="0"/>
        <v>0</v>
      </c>
      <c r="U81" s="39"/>
      <c r="V81" s="40">
        <v>15</v>
      </c>
      <c r="W81" s="41">
        <f>I81</f>
        <v>8847.4114524882225</v>
      </c>
    </row>
    <row r="82" spans="1:23" ht="21.75" customHeight="1">
      <c r="A82" s="63"/>
      <c r="B82" s="195" t="s">
        <v>117</v>
      </c>
      <c r="C82" s="195"/>
      <c r="D82" s="195"/>
      <c r="E82" s="195"/>
      <c r="F82" s="48" t="s">
        <v>118</v>
      </c>
      <c r="G82" s="198"/>
      <c r="H82" s="199"/>
      <c r="I82" s="200"/>
      <c r="J82" s="201"/>
      <c r="L82" s="60"/>
      <c r="M82" s="35"/>
      <c r="N82" s="36"/>
      <c r="Q82" s="37"/>
      <c r="R82" s="38"/>
      <c r="T82" s="39">
        <f t="shared" si="0"/>
        <v>0</v>
      </c>
      <c r="U82" s="39"/>
      <c r="V82" s="40"/>
    </row>
    <row r="83" spans="1:23" ht="26.25" customHeight="1">
      <c r="A83" s="47"/>
      <c r="B83" s="195" t="s">
        <v>119</v>
      </c>
      <c r="C83" s="195"/>
      <c r="D83" s="195"/>
      <c r="E83" s="195"/>
      <c r="F83" s="48" t="s">
        <v>120</v>
      </c>
      <c r="G83" s="198"/>
      <c r="H83" s="199"/>
      <c r="I83" s="200"/>
      <c r="J83" s="201"/>
      <c r="M83" s="35"/>
      <c r="N83" s="36"/>
      <c r="Q83" s="37"/>
      <c r="R83" s="38"/>
      <c r="T83" s="39">
        <f t="shared" si="0"/>
        <v>0</v>
      </c>
      <c r="U83" s="39"/>
      <c r="V83" s="40"/>
    </row>
    <row r="84" spans="1:23" ht="12.75" customHeight="1">
      <c r="A84" s="47"/>
      <c r="B84" s="195" t="s">
        <v>121</v>
      </c>
      <c r="C84" s="195"/>
      <c r="D84" s="195"/>
      <c r="E84" s="195"/>
      <c r="F84" s="48" t="s">
        <v>81</v>
      </c>
      <c r="G84" s="198"/>
      <c r="H84" s="199"/>
      <c r="I84" s="200"/>
      <c r="J84" s="201"/>
      <c r="M84" s="35"/>
      <c r="N84" s="36"/>
      <c r="Q84" s="37"/>
      <c r="R84" s="38"/>
      <c r="T84" s="39">
        <f t="shared" si="0"/>
        <v>0</v>
      </c>
      <c r="U84" s="39"/>
      <c r="V84" s="40"/>
    </row>
    <row r="85" spans="1:23" ht="12.75" customHeight="1">
      <c r="A85" s="52"/>
      <c r="B85" s="205" t="s">
        <v>122</v>
      </c>
      <c r="C85" s="205"/>
      <c r="D85" s="205"/>
      <c r="E85" s="205"/>
      <c r="F85" s="48" t="s">
        <v>81</v>
      </c>
      <c r="G85" s="197"/>
      <c r="H85" s="190"/>
      <c r="I85" s="192"/>
      <c r="J85" s="194"/>
      <c r="M85" s="35"/>
      <c r="N85" s="36"/>
      <c r="Q85" s="37"/>
      <c r="R85" s="38"/>
      <c r="T85" s="39">
        <f t="shared" si="0"/>
        <v>0</v>
      </c>
      <c r="U85" s="39"/>
      <c r="V85" s="40"/>
    </row>
    <row r="86" spans="1:23" ht="21.75" customHeight="1">
      <c r="A86" s="45" t="s">
        <v>123</v>
      </c>
      <c r="B86" s="186" t="s">
        <v>124</v>
      </c>
      <c r="C86" s="186"/>
      <c r="D86" s="186"/>
      <c r="E86" s="186"/>
      <c r="F86" s="46"/>
      <c r="G86" s="196">
        <f>H86*12*G27</f>
        <v>20612.34</v>
      </c>
      <c r="H86" s="189">
        <f>1.47</f>
        <v>1.47</v>
      </c>
      <c r="I86" s="191">
        <f>'[1]Отчет по наряд-заданиям'!O181</f>
        <v>34730.598873469877</v>
      </c>
      <c r="J86" s="193">
        <f>I86/L27/C19</f>
        <v>2.4768648462038141</v>
      </c>
      <c r="M86" s="35">
        <v>16</v>
      </c>
      <c r="N86" s="36">
        <f>G86</f>
        <v>20612.34</v>
      </c>
      <c r="Q86" s="37">
        <v>16</v>
      </c>
      <c r="R86" s="38">
        <f>H86*6*C19</f>
        <v>10306.17</v>
      </c>
      <c r="T86" s="39">
        <f t="shared" si="0"/>
        <v>0</v>
      </c>
      <c r="U86" s="39"/>
      <c r="V86" s="40">
        <v>16</v>
      </c>
      <c r="W86" s="41">
        <f>I86</f>
        <v>34730.598873469877</v>
      </c>
    </row>
    <row r="87" spans="1:23" ht="12.75" customHeight="1">
      <c r="A87" s="42"/>
      <c r="B87" s="195" t="s">
        <v>125</v>
      </c>
      <c r="C87" s="195"/>
      <c r="D87" s="195"/>
      <c r="E87" s="195"/>
      <c r="F87" s="48" t="s">
        <v>86</v>
      </c>
      <c r="G87" s="198"/>
      <c r="H87" s="199"/>
      <c r="I87" s="200"/>
      <c r="J87" s="201"/>
      <c r="M87" s="35"/>
      <c r="N87" s="36"/>
      <c r="Q87" s="37"/>
      <c r="R87" s="38"/>
      <c r="T87" s="39">
        <f t="shared" si="0"/>
        <v>0</v>
      </c>
      <c r="U87" s="39"/>
      <c r="V87" s="40"/>
    </row>
    <row r="88" spans="1:23" ht="23.25" customHeight="1">
      <c r="A88" s="42"/>
      <c r="B88" s="195" t="s">
        <v>126</v>
      </c>
      <c r="C88" s="195"/>
      <c r="D88" s="195"/>
      <c r="E88" s="195"/>
      <c r="F88" s="48" t="s">
        <v>81</v>
      </c>
      <c r="G88" s="197"/>
      <c r="H88" s="190"/>
      <c r="I88" s="192"/>
      <c r="J88" s="194"/>
      <c r="M88" s="35"/>
      <c r="N88" s="36"/>
      <c r="Q88" s="37"/>
      <c r="R88" s="38"/>
      <c r="T88" s="39">
        <f t="shared" si="0"/>
        <v>0</v>
      </c>
      <c r="U88" s="39"/>
      <c r="V88" s="40"/>
    </row>
    <row r="89" spans="1:23" ht="25.5" customHeight="1">
      <c r="A89" s="65"/>
      <c r="B89" s="185" t="s">
        <v>127</v>
      </c>
      <c r="C89" s="185"/>
      <c r="D89" s="185"/>
      <c r="E89" s="185"/>
      <c r="F89" s="28"/>
      <c r="G89" s="58"/>
      <c r="H89" s="30"/>
      <c r="I89" s="31"/>
      <c r="J89" s="32"/>
      <c r="M89" s="35"/>
      <c r="N89" s="49"/>
      <c r="Q89" s="37"/>
      <c r="R89" s="38"/>
      <c r="T89" s="39">
        <f t="shared" si="0"/>
        <v>0</v>
      </c>
      <c r="U89" s="39"/>
      <c r="V89" s="40"/>
    </row>
    <row r="90" spans="1:23" ht="17.25" customHeight="1">
      <c r="A90" s="66" t="s">
        <v>128</v>
      </c>
      <c r="B90" s="207" t="s">
        <v>129</v>
      </c>
      <c r="C90" s="207"/>
      <c r="D90" s="207"/>
      <c r="E90" s="207"/>
      <c r="F90" s="67"/>
      <c r="G90" s="196">
        <f>H90*12*G27</f>
        <v>41925.779999999992</v>
      </c>
      <c r="H90" s="189">
        <f>3.34-0.35</f>
        <v>2.9899999999999998</v>
      </c>
      <c r="I90" s="191">
        <f>'[1]Отчет по наряд-заданиям'!O182</f>
        <v>22774.116955379679</v>
      </c>
      <c r="J90" s="193">
        <f>I90/L27/C19</f>
        <v>1.6241703719426386</v>
      </c>
      <c r="M90" s="35">
        <v>17</v>
      </c>
      <c r="N90" s="36">
        <f>G90</f>
        <v>41925.779999999992</v>
      </c>
      <c r="Q90" s="37">
        <v>17</v>
      </c>
      <c r="R90" s="38">
        <f>H90*6*C19</f>
        <v>20962.889999999996</v>
      </c>
      <c r="T90" s="39">
        <f t="shared" si="0"/>
        <v>0</v>
      </c>
      <c r="U90" s="39"/>
      <c r="V90" s="40">
        <v>17</v>
      </c>
      <c r="W90" s="41">
        <f>I90</f>
        <v>22774.116955379679</v>
      </c>
    </row>
    <row r="91" spans="1:23" ht="12.75" customHeight="1">
      <c r="A91" s="68"/>
      <c r="B91" s="206" t="s">
        <v>130</v>
      </c>
      <c r="C91" s="206"/>
      <c r="D91" s="206"/>
      <c r="E91" s="206"/>
      <c r="F91" s="48" t="s">
        <v>131</v>
      </c>
      <c r="G91" s="198"/>
      <c r="H91" s="199"/>
      <c r="I91" s="200"/>
      <c r="J91" s="201"/>
      <c r="M91" s="35"/>
      <c r="N91" s="36"/>
      <c r="Q91" s="37"/>
      <c r="R91" s="38"/>
      <c r="T91" s="39">
        <f t="shared" si="0"/>
        <v>0</v>
      </c>
      <c r="U91" s="39"/>
      <c r="V91" s="40"/>
    </row>
    <row r="92" spans="1:23" ht="12.75" customHeight="1">
      <c r="A92" s="68"/>
      <c r="B92" s="206" t="s">
        <v>132</v>
      </c>
      <c r="C92" s="206"/>
      <c r="D92" s="206"/>
      <c r="E92" s="206"/>
      <c r="F92" s="48" t="s">
        <v>131</v>
      </c>
      <c r="G92" s="198"/>
      <c r="H92" s="199"/>
      <c r="I92" s="200"/>
      <c r="J92" s="201"/>
      <c r="M92" s="35"/>
      <c r="N92" s="36"/>
      <c r="Q92" s="37"/>
      <c r="R92" s="38"/>
      <c r="T92" s="39">
        <f t="shared" si="0"/>
        <v>0</v>
      </c>
      <c r="U92" s="39"/>
      <c r="V92" s="40"/>
    </row>
    <row r="93" spans="1:23" ht="12.75" customHeight="1">
      <c r="A93" s="68"/>
      <c r="B93" s="206" t="s">
        <v>133</v>
      </c>
      <c r="C93" s="206"/>
      <c r="D93" s="206"/>
      <c r="E93" s="206"/>
      <c r="F93" s="48" t="s">
        <v>131</v>
      </c>
      <c r="G93" s="198"/>
      <c r="H93" s="199"/>
      <c r="I93" s="200"/>
      <c r="J93" s="201"/>
      <c r="M93" s="35"/>
      <c r="N93" s="36"/>
      <c r="Q93" s="37"/>
      <c r="R93" s="38"/>
      <c r="T93" s="39">
        <f t="shared" si="0"/>
        <v>0</v>
      </c>
      <c r="U93" s="39"/>
      <c r="V93" s="40"/>
    </row>
    <row r="94" spans="1:23" ht="23.25" customHeight="1">
      <c r="A94" s="68"/>
      <c r="B94" s="206" t="s">
        <v>134</v>
      </c>
      <c r="C94" s="206"/>
      <c r="D94" s="206"/>
      <c r="E94" s="206"/>
      <c r="F94" s="48" t="s">
        <v>131</v>
      </c>
      <c r="G94" s="198"/>
      <c r="H94" s="199"/>
      <c r="I94" s="200"/>
      <c r="J94" s="201"/>
      <c r="M94" s="35"/>
      <c r="N94" s="36"/>
      <c r="Q94" s="37"/>
      <c r="R94" s="38"/>
      <c r="T94" s="39">
        <f t="shared" si="0"/>
        <v>0</v>
      </c>
      <c r="U94" s="39"/>
      <c r="V94" s="40"/>
    </row>
    <row r="95" spans="1:23" ht="12.75" customHeight="1">
      <c r="A95" s="68"/>
      <c r="B95" s="206" t="s">
        <v>135</v>
      </c>
      <c r="C95" s="206"/>
      <c r="D95" s="206"/>
      <c r="E95" s="206"/>
      <c r="F95" s="48" t="s">
        <v>81</v>
      </c>
      <c r="G95" s="198"/>
      <c r="H95" s="199"/>
      <c r="I95" s="200"/>
      <c r="J95" s="201"/>
      <c r="M95" s="35"/>
      <c r="N95" s="36"/>
      <c r="Q95" s="37"/>
      <c r="R95" s="38"/>
      <c r="T95" s="39">
        <f t="shared" si="0"/>
        <v>0</v>
      </c>
      <c r="U95" s="39"/>
      <c r="V95" s="40"/>
    </row>
    <row r="96" spans="1:23" ht="22.5" customHeight="1">
      <c r="A96" s="68"/>
      <c r="B96" s="206" t="s">
        <v>136</v>
      </c>
      <c r="C96" s="206"/>
      <c r="D96" s="206"/>
      <c r="E96" s="206"/>
      <c r="F96" s="48" t="s">
        <v>81</v>
      </c>
      <c r="G96" s="197"/>
      <c r="H96" s="190"/>
      <c r="I96" s="192"/>
      <c r="J96" s="194"/>
      <c r="M96" s="35"/>
      <c r="N96" s="36"/>
      <c r="Q96" s="37"/>
      <c r="R96" s="38"/>
      <c r="T96" s="39">
        <f t="shared" ref="T96:T112" si="1">G96/2-R96</f>
        <v>0</v>
      </c>
      <c r="U96" s="39"/>
      <c r="V96" s="40"/>
    </row>
    <row r="97" spans="1:23" ht="46.5" customHeight="1">
      <c r="A97" s="45" t="s">
        <v>137</v>
      </c>
      <c r="B97" s="186" t="s">
        <v>138</v>
      </c>
      <c r="C97" s="186"/>
      <c r="D97" s="186"/>
      <c r="E97" s="186"/>
      <c r="F97" s="55"/>
      <c r="G97" s="196">
        <f>H97*12*G27</f>
        <v>40804.020000000004</v>
      </c>
      <c r="H97" s="189">
        <f>2.91</f>
        <v>2.91</v>
      </c>
      <c r="I97" s="191">
        <f>'[1]Отчет по наряд-заданиям'!O183+'[1]Отчет по дворникам'!L24</f>
        <v>31520.467528581939</v>
      </c>
      <c r="J97" s="193">
        <f>I97/L27/C19</f>
        <v>2.2479295056755055</v>
      </c>
      <c r="M97" s="35">
        <v>18</v>
      </c>
      <c r="N97" s="36">
        <f>G97</f>
        <v>40804.020000000004</v>
      </c>
      <c r="Q97" s="37">
        <v>18</v>
      </c>
      <c r="R97" s="38">
        <f>H97*6*C19</f>
        <v>20402.010000000002</v>
      </c>
      <c r="T97" s="39">
        <f t="shared" si="1"/>
        <v>0</v>
      </c>
      <c r="U97" s="39"/>
      <c r="V97" s="40">
        <v>18</v>
      </c>
      <c r="W97" s="41">
        <f>I97</f>
        <v>31520.467528581939</v>
      </c>
    </row>
    <row r="98" spans="1:23" ht="12.75" customHeight="1">
      <c r="A98" s="44"/>
      <c r="B98" s="205" t="s">
        <v>139</v>
      </c>
      <c r="C98" s="205"/>
      <c r="D98" s="205"/>
      <c r="E98" s="205"/>
      <c r="F98" s="202" t="s">
        <v>140</v>
      </c>
      <c r="G98" s="198"/>
      <c r="H98" s="199"/>
      <c r="I98" s="200"/>
      <c r="J98" s="201"/>
      <c r="M98" s="35"/>
      <c r="N98" s="36"/>
      <c r="Q98" s="37"/>
      <c r="R98" s="38"/>
      <c r="T98" s="39">
        <f t="shared" si="1"/>
        <v>0</v>
      </c>
      <c r="U98" s="39"/>
      <c r="V98" s="40"/>
    </row>
    <row r="99" spans="1:23" ht="12.75" customHeight="1">
      <c r="A99" s="42"/>
      <c r="B99" s="195" t="s">
        <v>141</v>
      </c>
      <c r="C99" s="195"/>
      <c r="D99" s="195"/>
      <c r="E99" s="195"/>
      <c r="F99" s="203"/>
      <c r="G99" s="198"/>
      <c r="H99" s="199"/>
      <c r="I99" s="200"/>
      <c r="J99" s="201"/>
      <c r="M99" s="35"/>
      <c r="N99" s="36"/>
      <c r="Q99" s="37"/>
      <c r="R99" s="38"/>
      <c r="T99" s="39">
        <f t="shared" si="1"/>
        <v>0</v>
      </c>
      <c r="U99" s="39"/>
      <c r="V99" s="40"/>
    </row>
    <row r="100" spans="1:23" ht="12.75" customHeight="1">
      <c r="A100" s="42"/>
      <c r="B100" s="195" t="s">
        <v>142</v>
      </c>
      <c r="C100" s="195"/>
      <c r="D100" s="195"/>
      <c r="E100" s="195"/>
      <c r="F100" s="203"/>
      <c r="G100" s="198"/>
      <c r="H100" s="199"/>
      <c r="I100" s="200"/>
      <c r="J100" s="201"/>
      <c r="M100" s="35"/>
      <c r="N100" s="36"/>
      <c r="Q100" s="37"/>
      <c r="R100" s="38"/>
      <c r="T100" s="39">
        <f t="shared" si="1"/>
        <v>0</v>
      </c>
      <c r="U100" s="39"/>
      <c r="V100" s="40"/>
    </row>
    <row r="101" spans="1:23" ht="12.75" customHeight="1">
      <c r="A101" s="42"/>
      <c r="B101" s="195" t="s">
        <v>143</v>
      </c>
      <c r="C101" s="195"/>
      <c r="D101" s="195"/>
      <c r="E101" s="195"/>
      <c r="F101" s="203"/>
      <c r="G101" s="198"/>
      <c r="H101" s="199"/>
      <c r="I101" s="200"/>
      <c r="J101" s="201"/>
      <c r="M101" s="35"/>
      <c r="N101" s="36"/>
      <c r="Q101" s="37"/>
      <c r="R101" s="38"/>
      <c r="T101" s="39">
        <f t="shared" si="1"/>
        <v>0</v>
      </c>
      <c r="U101" s="39"/>
      <c r="V101" s="40"/>
    </row>
    <row r="102" spans="1:23" ht="12.75" customHeight="1">
      <c r="A102" s="44"/>
      <c r="B102" s="205" t="s">
        <v>144</v>
      </c>
      <c r="C102" s="205"/>
      <c r="D102" s="205"/>
      <c r="E102" s="205"/>
      <c r="F102" s="204"/>
      <c r="G102" s="197"/>
      <c r="H102" s="190"/>
      <c r="I102" s="192"/>
      <c r="J102" s="194"/>
      <c r="M102" s="35"/>
      <c r="N102" s="36"/>
      <c r="Q102" s="37"/>
      <c r="R102" s="38"/>
      <c r="T102" s="39">
        <f t="shared" si="1"/>
        <v>0</v>
      </c>
      <c r="U102" s="39"/>
      <c r="V102" s="40"/>
    </row>
    <row r="103" spans="1:23" ht="21.75" customHeight="1">
      <c r="A103" s="45" t="s">
        <v>145</v>
      </c>
      <c r="B103" s="186" t="s">
        <v>146</v>
      </c>
      <c r="C103" s="186"/>
      <c r="D103" s="186"/>
      <c r="E103" s="186"/>
      <c r="F103" s="69"/>
      <c r="G103" s="196">
        <f>H103*12*G27</f>
        <v>33933.24</v>
      </c>
      <c r="H103" s="189">
        <f>2.42</f>
        <v>2.42</v>
      </c>
      <c r="I103" s="191">
        <f>'[1]Отчет по дворникам'!L25+'[1]Отчет по наряд-заданиям'!O184</f>
        <v>21318.921849526661</v>
      </c>
      <c r="J103" s="193">
        <f>I103/L27/C19</f>
        <v>1.5203909463362331</v>
      </c>
      <c r="M103" s="35">
        <v>19</v>
      </c>
      <c r="N103" s="36">
        <f>G103</f>
        <v>33933.24</v>
      </c>
      <c r="Q103" s="37">
        <v>19</v>
      </c>
      <c r="R103" s="38">
        <f>H103*6*C19</f>
        <v>16966.62</v>
      </c>
      <c r="T103" s="39">
        <f t="shared" si="1"/>
        <v>0</v>
      </c>
      <c r="U103" s="39"/>
      <c r="V103" s="40">
        <v>19</v>
      </c>
      <c r="W103" s="41">
        <f>I103</f>
        <v>21318.921849526661</v>
      </c>
    </row>
    <row r="104" spans="1:23" ht="12.75" customHeight="1">
      <c r="A104" s="42"/>
      <c r="B104" s="195" t="s">
        <v>147</v>
      </c>
      <c r="C104" s="195"/>
      <c r="D104" s="195"/>
      <c r="E104" s="195"/>
      <c r="F104" s="202" t="s">
        <v>140</v>
      </c>
      <c r="G104" s="198"/>
      <c r="H104" s="199"/>
      <c r="I104" s="200"/>
      <c r="J104" s="201"/>
      <c r="M104" s="35"/>
      <c r="N104" s="36"/>
      <c r="Q104" s="37"/>
      <c r="R104" s="38"/>
      <c r="T104" s="39">
        <f t="shared" si="1"/>
        <v>0</v>
      </c>
      <c r="U104" s="39"/>
      <c r="V104" s="40"/>
    </row>
    <row r="105" spans="1:23" ht="14.25" customHeight="1">
      <c r="A105" s="42"/>
      <c r="B105" s="195" t="s">
        <v>148</v>
      </c>
      <c r="C105" s="195"/>
      <c r="D105" s="195"/>
      <c r="E105" s="195"/>
      <c r="F105" s="203"/>
      <c r="G105" s="198"/>
      <c r="H105" s="199"/>
      <c r="I105" s="200"/>
      <c r="J105" s="201"/>
      <c r="M105" s="35"/>
      <c r="N105" s="36"/>
      <c r="Q105" s="37"/>
      <c r="R105" s="38"/>
      <c r="T105" s="39">
        <f t="shared" si="1"/>
        <v>0</v>
      </c>
      <c r="U105" s="39"/>
      <c r="V105" s="40"/>
    </row>
    <row r="106" spans="1:23" ht="12.75" customHeight="1">
      <c r="A106" s="44"/>
      <c r="B106" s="205" t="s">
        <v>149</v>
      </c>
      <c r="C106" s="205"/>
      <c r="D106" s="205"/>
      <c r="E106" s="205"/>
      <c r="F106" s="204"/>
      <c r="G106" s="197"/>
      <c r="H106" s="190"/>
      <c r="I106" s="192"/>
      <c r="J106" s="194"/>
      <c r="M106" s="35"/>
      <c r="N106" s="36"/>
      <c r="Q106" s="37"/>
      <c r="R106" s="38"/>
      <c r="T106" s="39">
        <f t="shared" si="1"/>
        <v>0</v>
      </c>
      <c r="U106" s="39"/>
      <c r="V106" s="40"/>
    </row>
    <row r="107" spans="1:23" ht="18.75" customHeight="1">
      <c r="A107" s="45" t="s">
        <v>150</v>
      </c>
      <c r="B107" s="186" t="s">
        <v>151</v>
      </c>
      <c r="C107" s="186"/>
      <c r="D107" s="186"/>
      <c r="E107" s="186"/>
      <c r="F107" s="55"/>
      <c r="G107" s="196">
        <f>H107*12*G27</f>
        <v>13881.779999999999</v>
      </c>
      <c r="H107" s="189">
        <v>0.99</v>
      </c>
      <c r="I107" s="191">
        <f>'[1]Отчет по наряд-заданиям'!O185+'[1]Отчет по сбору и вывозу ТБО'!N23</f>
        <v>27380.106</v>
      </c>
      <c r="J107" s="193">
        <f>I107/L27/C19</f>
        <v>1.9526534017971757</v>
      </c>
      <c r="M107" s="35">
        <v>20</v>
      </c>
      <c r="N107" s="36">
        <f>G107</f>
        <v>13881.779999999999</v>
      </c>
      <c r="Q107" s="37">
        <v>20</v>
      </c>
      <c r="R107" s="38">
        <f>H107*6*C19</f>
        <v>6940.8899999999994</v>
      </c>
      <c r="T107" s="39">
        <f t="shared" si="1"/>
        <v>0</v>
      </c>
      <c r="U107" s="39"/>
      <c r="V107" s="40">
        <v>20</v>
      </c>
      <c r="W107" s="41">
        <f>I107</f>
        <v>27380.106</v>
      </c>
    </row>
    <row r="108" spans="1:23" ht="12.75" customHeight="1">
      <c r="A108" s="42"/>
      <c r="B108" s="195" t="s">
        <v>152</v>
      </c>
      <c r="C108" s="195"/>
      <c r="D108" s="195"/>
      <c r="E108" s="195"/>
      <c r="F108" s="43" t="s">
        <v>131</v>
      </c>
      <c r="G108" s="197"/>
      <c r="H108" s="190"/>
      <c r="I108" s="192"/>
      <c r="J108" s="194"/>
      <c r="M108" s="35"/>
      <c r="N108" s="36"/>
      <c r="Q108" s="37"/>
      <c r="R108" s="38"/>
      <c r="T108" s="39">
        <f t="shared" si="1"/>
        <v>0</v>
      </c>
      <c r="U108" s="39"/>
      <c r="V108" s="40"/>
    </row>
    <row r="109" spans="1:23" ht="31.5" customHeight="1">
      <c r="A109" s="45" t="s">
        <v>153</v>
      </c>
      <c r="B109" s="186" t="s">
        <v>154</v>
      </c>
      <c r="C109" s="186"/>
      <c r="D109" s="186"/>
      <c r="E109" s="186"/>
      <c r="F109" s="70"/>
      <c r="G109" s="196">
        <f>H109*12*G27</f>
        <v>20892.78</v>
      </c>
      <c r="H109" s="189">
        <v>1.49</v>
      </c>
      <c r="I109" s="191">
        <f>'[1]Отчет по наряд-заданиям'!O186+C19*L27*'[1]Дежурства специалистов'!K28</f>
        <v>23336.671645031685</v>
      </c>
      <c r="J109" s="193">
        <f>I109/L27/C19</f>
        <v>1.6642898049516248</v>
      </c>
      <c r="M109" s="35">
        <v>21</v>
      </c>
      <c r="N109" s="36">
        <f>G109</f>
        <v>20892.78</v>
      </c>
      <c r="Q109" s="37">
        <v>21</v>
      </c>
      <c r="R109" s="38">
        <f>H109*6*C19</f>
        <v>10446.39</v>
      </c>
      <c r="T109" s="39">
        <f t="shared" si="1"/>
        <v>0</v>
      </c>
      <c r="U109" s="39"/>
      <c r="V109" s="40"/>
    </row>
    <row r="110" spans="1:23" ht="24.75" customHeight="1">
      <c r="A110" s="71"/>
      <c r="B110" s="195" t="s">
        <v>155</v>
      </c>
      <c r="C110" s="195"/>
      <c r="D110" s="195"/>
      <c r="E110" s="195"/>
      <c r="F110" s="48" t="s">
        <v>81</v>
      </c>
      <c r="G110" s="197"/>
      <c r="H110" s="190"/>
      <c r="I110" s="192"/>
      <c r="J110" s="194"/>
      <c r="M110" s="35"/>
      <c r="N110" s="36"/>
      <c r="Q110" s="37"/>
      <c r="R110" s="38"/>
      <c r="T110" s="39">
        <f t="shared" si="1"/>
        <v>0</v>
      </c>
      <c r="U110" s="39"/>
      <c r="V110" s="40">
        <v>21</v>
      </c>
      <c r="W110" s="41">
        <f>I109</f>
        <v>23336.671645031685</v>
      </c>
    </row>
    <row r="111" spans="1:23" ht="22.5" customHeight="1">
      <c r="A111" s="27"/>
      <c r="B111" s="185" t="s">
        <v>156</v>
      </c>
      <c r="C111" s="185"/>
      <c r="D111" s="185"/>
      <c r="E111" s="185"/>
      <c r="F111" s="28"/>
      <c r="G111" s="29"/>
      <c r="H111" s="30"/>
      <c r="I111" s="31"/>
      <c r="J111" s="32"/>
      <c r="M111" s="35"/>
      <c r="N111" s="49"/>
      <c r="Q111" s="37"/>
      <c r="R111" s="38"/>
      <c r="T111" s="39">
        <f t="shared" si="1"/>
        <v>0</v>
      </c>
      <c r="U111" s="39"/>
      <c r="V111" s="40"/>
    </row>
    <row r="112" spans="1:23" ht="13.5" customHeight="1">
      <c r="A112" s="45" t="s">
        <v>157</v>
      </c>
      <c r="B112" s="186" t="s">
        <v>156</v>
      </c>
      <c r="C112" s="186"/>
      <c r="D112" s="186"/>
      <c r="E112" s="186"/>
      <c r="F112" s="72"/>
      <c r="G112" s="187">
        <f>H112*12*G27</f>
        <v>67445.819999999992</v>
      </c>
      <c r="H112" s="189">
        <v>4.8099999999999996</v>
      </c>
      <c r="I112" s="191">
        <f>J112*L27*C19</f>
        <v>67445.819999999992</v>
      </c>
      <c r="J112" s="193">
        <v>4.8099999999999996</v>
      </c>
      <c r="M112" s="35">
        <v>22</v>
      </c>
      <c r="N112" s="36">
        <f>G112</f>
        <v>67445.819999999992</v>
      </c>
      <c r="Q112" s="37">
        <v>22</v>
      </c>
      <c r="R112" s="38">
        <f>H112*6*C19</f>
        <v>33722.909999999996</v>
      </c>
      <c r="T112" s="39">
        <f t="shared" si="1"/>
        <v>0</v>
      </c>
      <c r="U112" s="39"/>
      <c r="V112" s="40">
        <v>22</v>
      </c>
      <c r="W112" s="41">
        <f>I112</f>
        <v>67445.819999999992</v>
      </c>
    </row>
    <row r="113" spans="1:24" ht="13.5" customHeight="1">
      <c r="A113" s="73"/>
      <c r="B113" s="195" t="s">
        <v>158</v>
      </c>
      <c r="C113" s="195"/>
      <c r="D113" s="195"/>
      <c r="E113" s="195"/>
      <c r="F113" s="74" t="s">
        <v>159</v>
      </c>
      <c r="G113" s="188"/>
      <c r="H113" s="190"/>
      <c r="I113" s="192"/>
      <c r="J113" s="194"/>
      <c r="M113" s="35"/>
      <c r="N113" s="36"/>
      <c r="Q113" s="37"/>
      <c r="R113" s="38"/>
      <c r="T113" s="39"/>
      <c r="U113" s="39"/>
      <c r="V113" s="40"/>
    </row>
    <row r="114" spans="1:24" ht="31.5" customHeight="1" thickBot="1">
      <c r="A114" s="181" t="s">
        <v>160</v>
      </c>
      <c r="B114" s="182"/>
      <c r="C114" s="182"/>
      <c r="D114" s="182"/>
      <c r="E114" s="183"/>
      <c r="F114" s="75"/>
      <c r="G114" s="76">
        <f>G112+G109+G107+G103+G97+G90+G86+G81+G74+G71+G67+G64+G62+G59+G54+G51+G47+G44+G40+G37+G33+G31</f>
        <v>347745.59999999992</v>
      </c>
      <c r="H114" s="77">
        <f>H112+H109+H107+H103+H97+H90+H86+H81+H74+H71+H67+H64+H62+H59+H54+H51+H47+H44+H40+H37+H33+H31</f>
        <v>24.800000000000004</v>
      </c>
      <c r="I114" s="78">
        <f>I112+I109+I107+I103+I97+I90+I86+I81+I74+I71+I67+I64+I62+I59+I54+I51+I47+I44+I40+I37+I33+I31</f>
        <v>341676.5455268618</v>
      </c>
      <c r="J114" s="79">
        <f>J112+J109+J107+J103+J97+J90+J86+J81+J74+J71+J67+J64+J62+J59+J54+J51+J47+J44+J40+J37+J33+J31</f>
        <v>24.367176260651956</v>
      </c>
      <c r="L114" s="80">
        <v>22.74</v>
      </c>
      <c r="M114" s="35"/>
      <c r="N114" s="36">
        <f>G114</f>
        <v>347745.59999999992</v>
      </c>
      <c r="O114" s="81" t="s">
        <v>161</v>
      </c>
      <c r="Q114" s="37" t="s">
        <v>162</v>
      </c>
      <c r="R114" s="82">
        <f>R112+R109+R107+R103+R97+R90+R86+R81+R74+R71+R67+R64+R62+R59+R54+R51+R47+R44+R40+R37+R33+R31</f>
        <v>173872.79999999996</v>
      </c>
      <c r="T114" s="39">
        <f>-G114/2</f>
        <v>-173872.79999999996</v>
      </c>
      <c r="U114" s="83">
        <f>R114+T114</f>
        <v>0</v>
      </c>
      <c r="V114" s="40"/>
      <c r="W114" s="84">
        <f>SUM(W31:W112)</f>
        <v>341676.54552686174</v>
      </c>
      <c r="X114" s="85">
        <f>W114-I114</f>
        <v>0</v>
      </c>
    </row>
    <row r="115" spans="1:24">
      <c r="B115" s="86"/>
      <c r="C115" s="86"/>
    </row>
    <row r="116" spans="1:24" ht="13.5" thickBot="1">
      <c r="B116" s="86"/>
      <c r="C116" s="86"/>
    </row>
    <row r="117" spans="1:24" ht="24">
      <c r="B117" s="87" t="s">
        <v>163</v>
      </c>
      <c r="C117" s="88" t="s">
        <v>164</v>
      </c>
    </row>
    <row r="118" spans="1:24" ht="41.25" customHeight="1">
      <c r="A118" s="89"/>
      <c r="B118" s="90" t="s">
        <v>165</v>
      </c>
      <c r="C118" s="91">
        <f>I114</f>
        <v>341676.5455268618</v>
      </c>
      <c r="D118" s="89"/>
      <c r="E118" s="89"/>
      <c r="F118" s="89"/>
      <c r="G118" s="89"/>
      <c r="H118" s="89"/>
    </row>
    <row r="119" spans="1:24" ht="18.75" customHeight="1">
      <c r="A119" s="89"/>
      <c r="B119" s="90" t="s">
        <v>166</v>
      </c>
      <c r="C119" s="91">
        <f>'[1]Справка о доходах'!L25</f>
        <v>325378.89</v>
      </c>
      <c r="D119" s="89"/>
      <c r="E119" s="89"/>
      <c r="F119" s="89"/>
      <c r="G119" s="89"/>
      <c r="H119" s="89"/>
    </row>
    <row r="120" spans="1:24" ht="26.25" customHeight="1">
      <c r="A120" s="89"/>
      <c r="B120" s="92" t="s">
        <v>167</v>
      </c>
      <c r="C120" s="93" t="str">
        <f>'[1]Справка о доходах'!AC24</f>
        <v xml:space="preserve"> -</v>
      </c>
      <c r="D120" s="89"/>
      <c r="E120" s="89"/>
      <c r="F120" s="89"/>
      <c r="G120" s="89"/>
      <c r="H120" s="89"/>
    </row>
    <row r="121" spans="1:24" ht="17.25" customHeight="1">
      <c r="A121" s="89"/>
      <c r="B121" s="90" t="s">
        <v>168</v>
      </c>
      <c r="C121" s="91">
        <f>'[1]Справка о доходах'!S25</f>
        <v>296285.71999999997</v>
      </c>
      <c r="D121" s="89"/>
      <c r="E121" s="89"/>
      <c r="F121" s="89"/>
      <c r="G121" s="89"/>
      <c r="H121" s="89"/>
    </row>
    <row r="122" spans="1:24" ht="27.75" customHeight="1">
      <c r="A122" s="89"/>
      <c r="B122" s="94" t="s">
        <v>169</v>
      </c>
      <c r="C122" s="95">
        <v>0</v>
      </c>
      <c r="D122" s="89"/>
      <c r="E122" s="89"/>
      <c r="F122" s="89"/>
      <c r="G122" s="89"/>
      <c r="H122" s="89"/>
    </row>
    <row r="123" spans="1:24" ht="27.75" customHeight="1" thickBot="1">
      <c r="A123" s="89"/>
      <c r="B123" s="96" t="s">
        <v>170</v>
      </c>
      <c r="C123" s="97">
        <f>C118-C121</f>
        <v>45390.825526861823</v>
      </c>
      <c r="D123" s="89"/>
      <c r="E123" s="89"/>
      <c r="F123" s="89"/>
      <c r="G123" s="89"/>
      <c r="H123" s="89"/>
    </row>
    <row r="124" spans="1:24" ht="19.5" customHeight="1">
      <c r="B124" s="98" t="s">
        <v>171</v>
      </c>
    </row>
    <row r="125" spans="1:24" ht="22.5" customHeight="1">
      <c r="H125" s="99"/>
      <c r="J125" s="99" t="s">
        <v>172</v>
      </c>
    </row>
    <row r="126" spans="1:24" ht="27" customHeight="1">
      <c r="B126" s="98"/>
      <c r="C126" s="99"/>
      <c r="D126" s="99" t="s">
        <v>173</v>
      </c>
      <c r="H126" s="99"/>
      <c r="J126" s="99" t="s">
        <v>174</v>
      </c>
      <c r="K126"/>
      <c r="M126" s="99"/>
    </row>
    <row r="128" spans="1:24" ht="13.5">
      <c r="B128" s="100" t="s">
        <v>175</v>
      </c>
    </row>
    <row r="129" spans="1:8">
      <c r="A129" t="s">
        <v>176</v>
      </c>
      <c r="B129" s="3" t="s">
        <v>177</v>
      </c>
    </row>
    <row r="132" spans="1:8">
      <c r="B132" s="101" t="s">
        <v>178</v>
      </c>
    </row>
    <row r="133" spans="1:8" ht="13.5" thickBot="1">
      <c r="B133" s="102" t="s">
        <v>179</v>
      </c>
      <c r="C133" s="103"/>
    </row>
    <row r="134" spans="1:8" ht="39" thickTop="1">
      <c r="B134" s="104" t="s">
        <v>165</v>
      </c>
      <c r="C134" s="105">
        <v>311946.03999999998</v>
      </c>
    </row>
    <row r="135" spans="1:8" ht="15.75" customHeight="1">
      <c r="B135" s="106" t="s">
        <v>166</v>
      </c>
      <c r="C135" s="107">
        <v>363239.89</v>
      </c>
    </row>
    <row r="136" spans="1:8" ht="15.75" customHeight="1">
      <c r="B136" s="106" t="s">
        <v>168</v>
      </c>
      <c r="C136" s="107">
        <v>351722.95</v>
      </c>
    </row>
    <row r="137" spans="1:8" ht="28.5" customHeight="1">
      <c r="B137" s="106" t="s">
        <v>169</v>
      </c>
      <c r="C137" s="107">
        <v>39776.910000000003</v>
      </c>
      <c r="D137" s="84"/>
    </row>
    <row r="138" spans="1:8" ht="28.5" customHeight="1" thickBot="1">
      <c r="B138" s="108" t="s">
        <v>170</v>
      </c>
      <c r="C138" s="109">
        <v>0</v>
      </c>
    </row>
    <row r="139" spans="1:8" ht="13.5" thickTop="1"/>
    <row r="141" spans="1:8" ht="26.25" customHeight="1">
      <c r="B141" s="110"/>
      <c r="C141" s="110"/>
      <c r="D141" s="110"/>
      <c r="E141" s="184" t="s">
        <v>180</v>
      </c>
      <c r="F141" s="184"/>
      <c r="G141" s="184"/>
      <c r="H141" s="111" t="str">
        <f>IF(AND((I114-I112-'[1]Отчет по наряд-заданиям'!O187-'[1]Отчет по дворникам'!L21-'[1]Отчет по сбору и вывозу ТБО'!N21-'[1]Дежурства специалистов'!K28*'Лицевой счет'!L27*'Лицевой счет'!C19)&lt;1,('Лицевой счет'!I114-I112-'[1]Отчет по наряд-заданиям'!O187-'[1]Отчет по дворникам'!L21-'[1]Отчет по сбору и вывозу ТБО'!N21-'[1]Дежурства специалистов'!K28*'Лицевой счет'!L27*'Лицевой счет'!C19)&gt;-1),"ОК","ошибка")</f>
        <v>ОК</v>
      </c>
    </row>
    <row r="147" spans="15:17" hidden="1">
      <c r="O147" s="112" t="s">
        <v>159</v>
      </c>
      <c r="P147" s="112"/>
      <c r="Q147" s="112"/>
    </row>
    <row r="148" spans="15:17" hidden="1">
      <c r="O148" s="112" t="s">
        <v>181</v>
      </c>
      <c r="P148" s="112"/>
      <c r="Q148" s="112"/>
    </row>
    <row r="149" spans="15:17" hidden="1">
      <c r="O149" s="112" t="s">
        <v>182</v>
      </c>
      <c r="P149" s="112"/>
      <c r="Q149" s="112"/>
    </row>
    <row r="150" spans="15:17" hidden="1">
      <c r="O150" s="112" t="s">
        <v>86</v>
      </c>
      <c r="P150" s="112"/>
      <c r="Q150" s="112"/>
    </row>
    <row r="151" spans="15:17" hidden="1">
      <c r="O151" s="112" t="s">
        <v>53</v>
      </c>
      <c r="P151" s="112"/>
      <c r="Q151" s="112"/>
    </row>
    <row r="152" spans="15:17" hidden="1">
      <c r="O152" s="112" t="s">
        <v>183</v>
      </c>
      <c r="P152" s="112"/>
      <c r="Q152" s="112"/>
    </row>
    <row r="153" spans="15:17" hidden="1">
      <c r="O153" s="112" t="s">
        <v>184</v>
      </c>
      <c r="P153" s="112"/>
      <c r="Q153" s="112"/>
    </row>
    <row r="154" spans="15:17" hidden="1">
      <c r="O154" s="112" t="s">
        <v>185</v>
      </c>
      <c r="P154" s="112"/>
      <c r="Q154" s="112"/>
    </row>
    <row r="155" spans="15:17" hidden="1">
      <c r="O155" s="112" t="s">
        <v>140</v>
      </c>
      <c r="P155" s="112"/>
      <c r="Q155" s="112"/>
    </row>
    <row r="156" spans="15:17" hidden="1">
      <c r="O156" s="112" t="s">
        <v>186</v>
      </c>
      <c r="P156" s="112"/>
      <c r="Q156" s="112"/>
    </row>
    <row r="157" spans="15:17" hidden="1">
      <c r="O157" s="112" t="s">
        <v>187</v>
      </c>
      <c r="P157" s="112"/>
      <c r="Q157" s="112"/>
    </row>
    <row r="158" spans="15:17" hidden="1">
      <c r="O158" s="112" t="s">
        <v>188</v>
      </c>
      <c r="P158" s="112"/>
      <c r="Q158" s="112"/>
    </row>
    <row r="159" spans="15:17" hidden="1">
      <c r="O159" s="112" t="s">
        <v>189</v>
      </c>
      <c r="P159" s="112"/>
      <c r="Q159" s="112"/>
    </row>
    <row r="160" spans="15:17" hidden="1">
      <c r="O160" s="112" t="s">
        <v>190</v>
      </c>
      <c r="P160" s="112"/>
      <c r="Q160" s="112"/>
    </row>
    <row r="161" spans="15:17" hidden="1">
      <c r="O161" s="112" t="s">
        <v>191</v>
      </c>
      <c r="P161" s="112"/>
      <c r="Q161" s="112"/>
    </row>
    <row r="162" spans="15:17" hidden="1">
      <c r="O162" s="112" t="s">
        <v>192</v>
      </c>
      <c r="P162" s="112"/>
      <c r="Q162" s="112"/>
    </row>
    <row r="163" spans="15:17" hidden="1">
      <c r="O163" s="112" t="s">
        <v>193</v>
      </c>
      <c r="P163" s="112"/>
      <c r="Q163" s="112"/>
    </row>
    <row r="164" spans="15:17" hidden="1">
      <c r="O164" s="112" t="s">
        <v>194</v>
      </c>
      <c r="P164" s="112"/>
      <c r="Q164" s="112"/>
    </row>
    <row r="165" spans="15:17" hidden="1">
      <c r="O165" s="112" t="s">
        <v>195</v>
      </c>
      <c r="P165" s="112"/>
      <c r="Q165" s="112"/>
    </row>
    <row r="166" spans="15:17" hidden="1">
      <c r="O166" s="112" t="s">
        <v>196</v>
      </c>
      <c r="P166" s="112"/>
      <c r="Q166" s="112"/>
    </row>
    <row r="167" spans="15:17" hidden="1">
      <c r="O167" s="112" t="s">
        <v>197</v>
      </c>
      <c r="P167" s="112"/>
      <c r="Q167" s="112"/>
    </row>
    <row r="168" spans="15:17" hidden="1">
      <c r="O168" s="112" t="s">
        <v>81</v>
      </c>
      <c r="P168" s="112"/>
      <c r="Q168" s="112"/>
    </row>
    <row r="169" spans="15:17" hidden="1">
      <c r="O169" s="112" t="s">
        <v>63</v>
      </c>
      <c r="P169" s="112"/>
      <c r="Q169" s="112"/>
    </row>
    <row r="170" spans="15:17" hidden="1">
      <c r="O170" s="112" t="s">
        <v>198</v>
      </c>
      <c r="P170" s="112"/>
      <c r="Q170" s="112"/>
    </row>
    <row r="171" spans="15:17" hidden="1">
      <c r="O171" s="112" t="s">
        <v>199</v>
      </c>
      <c r="P171" s="112"/>
      <c r="Q171" s="112"/>
    </row>
    <row r="172" spans="15:17" hidden="1">
      <c r="O172" s="112" t="s">
        <v>200</v>
      </c>
      <c r="P172" s="112"/>
      <c r="Q172" s="112"/>
    </row>
    <row r="173" spans="15:17" hidden="1">
      <c r="O173" s="112" t="s">
        <v>120</v>
      </c>
      <c r="P173" s="112"/>
      <c r="Q173" s="112"/>
    </row>
    <row r="174" spans="15:17" hidden="1">
      <c r="O174" s="112" t="s">
        <v>118</v>
      </c>
      <c r="P174" s="112"/>
      <c r="Q174" s="112"/>
    </row>
    <row r="175" spans="15:17" hidden="1">
      <c r="O175" s="112" t="s">
        <v>201</v>
      </c>
      <c r="P175" s="112"/>
      <c r="Q175" s="112"/>
    </row>
    <row r="176" spans="15:17" hidden="1">
      <c r="O176" s="112" t="s">
        <v>202</v>
      </c>
      <c r="P176" s="112"/>
      <c r="Q176" s="112"/>
    </row>
    <row r="177" spans="15:17" hidden="1">
      <c r="O177" s="113" t="s">
        <v>131</v>
      </c>
      <c r="P177" s="113"/>
      <c r="Q177" s="113"/>
    </row>
    <row r="243" spans="36:47">
      <c r="AJ243" t="s">
        <v>203</v>
      </c>
      <c r="AK243" t="s">
        <v>204</v>
      </c>
      <c r="AL243" t="s">
        <v>205</v>
      </c>
      <c r="AM243" t="s">
        <v>206</v>
      </c>
      <c r="AN243" t="s">
        <v>207</v>
      </c>
      <c r="AO243" t="s">
        <v>208</v>
      </c>
      <c r="AP243" t="s">
        <v>209</v>
      </c>
      <c r="AQ243" t="s">
        <v>210</v>
      </c>
      <c r="AR243" t="s">
        <v>211</v>
      </c>
      <c r="AS243" t="s">
        <v>212</v>
      </c>
      <c r="AT243" t="s">
        <v>213</v>
      </c>
      <c r="AU243" t="s">
        <v>214</v>
      </c>
    </row>
  </sheetData>
  <mergeCells count="187">
    <mergeCell ref="B30:E30"/>
    <mergeCell ref="B31:E31"/>
    <mergeCell ref="G31:G32"/>
    <mergeCell ref="H31:H32"/>
    <mergeCell ref="I31:I32"/>
    <mergeCell ref="J31:J32"/>
    <mergeCell ref="B32:E32"/>
    <mergeCell ref="A3:J3"/>
    <mergeCell ref="A7:B7"/>
    <mergeCell ref="A24:B26"/>
    <mergeCell ref="A28:A29"/>
    <mergeCell ref="B28:E29"/>
    <mergeCell ref="F28:F29"/>
    <mergeCell ref="G28:H28"/>
    <mergeCell ref="I28:J28"/>
    <mergeCell ref="B37:E37"/>
    <mergeCell ref="G37:G39"/>
    <mergeCell ref="H37:H39"/>
    <mergeCell ref="I37:I39"/>
    <mergeCell ref="J37:J39"/>
    <mergeCell ref="B38:E38"/>
    <mergeCell ref="B39:E39"/>
    <mergeCell ref="B33:E33"/>
    <mergeCell ref="G33:G36"/>
    <mergeCell ref="H33:H36"/>
    <mergeCell ref="I33:I36"/>
    <mergeCell ref="J33:J36"/>
    <mergeCell ref="B34:E34"/>
    <mergeCell ref="F34:F36"/>
    <mergeCell ref="B35:E35"/>
    <mergeCell ref="B36:E36"/>
    <mergeCell ref="B44:E44"/>
    <mergeCell ref="G44:G46"/>
    <mergeCell ref="H44:H46"/>
    <mergeCell ref="I44:I46"/>
    <mergeCell ref="J44:J46"/>
    <mergeCell ref="B45:E45"/>
    <mergeCell ref="B46:E46"/>
    <mergeCell ref="B40:E40"/>
    <mergeCell ref="G40:G43"/>
    <mergeCell ref="H40:H43"/>
    <mergeCell ref="I40:I43"/>
    <mergeCell ref="J40:J43"/>
    <mergeCell ref="B41:E41"/>
    <mergeCell ref="F41:F42"/>
    <mergeCell ref="B42:E42"/>
    <mergeCell ref="B43:E43"/>
    <mergeCell ref="B51:E51"/>
    <mergeCell ref="G51:G53"/>
    <mergeCell ref="H51:H53"/>
    <mergeCell ref="I51:I53"/>
    <mergeCell ref="J51:J53"/>
    <mergeCell ref="B52:E52"/>
    <mergeCell ref="B53:E53"/>
    <mergeCell ref="B47:E47"/>
    <mergeCell ref="G47:G50"/>
    <mergeCell ref="H47:H50"/>
    <mergeCell ref="I47:I50"/>
    <mergeCell ref="J47:J50"/>
    <mergeCell ref="B48:E48"/>
    <mergeCell ref="B49:E49"/>
    <mergeCell ref="F49:F50"/>
    <mergeCell ref="B50:E50"/>
    <mergeCell ref="B59:E59"/>
    <mergeCell ref="G59:G61"/>
    <mergeCell ref="H59:H61"/>
    <mergeCell ref="I59:I61"/>
    <mergeCell ref="J59:J61"/>
    <mergeCell ref="B60:E60"/>
    <mergeCell ref="B61:E61"/>
    <mergeCell ref="B54:E54"/>
    <mergeCell ref="G54:G58"/>
    <mergeCell ref="H54:H58"/>
    <mergeCell ref="I54:I58"/>
    <mergeCell ref="J54:J58"/>
    <mergeCell ref="B55:E55"/>
    <mergeCell ref="B56:E56"/>
    <mergeCell ref="B57:E57"/>
    <mergeCell ref="B58:E58"/>
    <mergeCell ref="B64:E64"/>
    <mergeCell ref="G64:G66"/>
    <mergeCell ref="H64:H66"/>
    <mergeCell ref="I64:I66"/>
    <mergeCell ref="J64:J66"/>
    <mergeCell ref="B65:E65"/>
    <mergeCell ref="B66:E66"/>
    <mergeCell ref="B62:E62"/>
    <mergeCell ref="G62:G63"/>
    <mergeCell ref="H62:H63"/>
    <mergeCell ref="I62:I63"/>
    <mergeCell ref="J62:J63"/>
    <mergeCell ref="B63:E63"/>
    <mergeCell ref="B70:E70"/>
    <mergeCell ref="B71:E71"/>
    <mergeCell ref="G71:G73"/>
    <mergeCell ref="H71:H73"/>
    <mergeCell ref="I71:I73"/>
    <mergeCell ref="J71:J73"/>
    <mergeCell ref="B72:E72"/>
    <mergeCell ref="B73:E73"/>
    <mergeCell ref="B67:E67"/>
    <mergeCell ref="G67:G69"/>
    <mergeCell ref="H67:H69"/>
    <mergeCell ref="I67:I69"/>
    <mergeCell ref="J67:J69"/>
    <mergeCell ref="B68:E68"/>
    <mergeCell ref="B69:E69"/>
    <mergeCell ref="B74:E74"/>
    <mergeCell ref="G74:G80"/>
    <mergeCell ref="H74:H80"/>
    <mergeCell ref="I74:I80"/>
    <mergeCell ref="J74:J80"/>
    <mergeCell ref="B75:E75"/>
    <mergeCell ref="B76:E76"/>
    <mergeCell ref="B77:E77"/>
    <mergeCell ref="B78:E78"/>
    <mergeCell ref="B79:E79"/>
    <mergeCell ref="B86:E86"/>
    <mergeCell ref="G86:G88"/>
    <mergeCell ref="H86:H88"/>
    <mergeCell ref="I86:I88"/>
    <mergeCell ref="J86:J88"/>
    <mergeCell ref="B87:E87"/>
    <mergeCell ref="B88:E88"/>
    <mergeCell ref="B80:E80"/>
    <mergeCell ref="B81:E81"/>
    <mergeCell ref="G81:G85"/>
    <mergeCell ref="H81:H85"/>
    <mergeCell ref="I81:I85"/>
    <mergeCell ref="J81:J85"/>
    <mergeCell ref="B82:E82"/>
    <mergeCell ref="B83:E83"/>
    <mergeCell ref="B84:E84"/>
    <mergeCell ref="B85:E85"/>
    <mergeCell ref="B89:E89"/>
    <mergeCell ref="B90:E90"/>
    <mergeCell ref="G90:G96"/>
    <mergeCell ref="H90:H96"/>
    <mergeCell ref="I90:I96"/>
    <mergeCell ref="J90:J96"/>
    <mergeCell ref="B91:E91"/>
    <mergeCell ref="B92:E92"/>
    <mergeCell ref="B93:E93"/>
    <mergeCell ref="B94:E94"/>
    <mergeCell ref="J97:J102"/>
    <mergeCell ref="B98:E98"/>
    <mergeCell ref="F98:F102"/>
    <mergeCell ref="B99:E99"/>
    <mergeCell ref="B100:E100"/>
    <mergeCell ref="B101:E101"/>
    <mergeCell ref="B102:E102"/>
    <mergeCell ref="B95:E95"/>
    <mergeCell ref="B96:E96"/>
    <mergeCell ref="B97:E97"/>
    <mergeCell ref="G97:G102"/>
    <mergeCell ref="H97:H102"/>
    <mergeCell ref="I97:I102"/>
    <mergeCell ref="B103:E103"/>
    <mergeCell ref="G103:G106"/>
    <mergeCell ref="H103:H106"/>
    <mergeCell ref="I103:I106"/>
    <mergeCell ref="J103:J106"/>
    <mergeCell ref="B104:E104"/>
    <mergeCell ref="F104:F106"/>
    <mergeCell ref="B105:E105"/>
    <mergeCell ref="B106:E106"/>
    <mergeCell ref="B109:E109"/>
    <mergeCell ref="G109:G110"/>
    <mergeCell ref="H109:H110"/>
    <mergeCell ref="I109:I110"/>
    <mergeCell ref="J109:J110"/>
    <mergeCell ref="B110:E110"/>
    <mergeCell ref="B107:E107"/>
    <mergeCell ref="G107:G108"/>
    <mergeCell ref="H107:H108"/>
    <mergeCell ref="I107:I108"/>
    <mergeCell ref="J107:J108"/>
    <mergeCell ref="B108:E108"/>
    <mergeCell ref="A114:E114"/>
    <mergeCell ref="E141:G141"/>
    <mergeCell ref="B111:E111"/>
    <mergeCell ref="B112:E112"/>
    <mergeCell ref="G112:G113"/>
    <mergeCell ref="H112:H113"/>
    <mergeCell ref="I112:I113"/>
    <mergeCell ref="J112:J113"/>
    <mergeCell ref="B113:E113"/>
  </mergeCells>
  <dataValidations count="2">
    <dataValidation type="list" allowBlank="1" showInputMessage="1" showErrorMessage="1" sqref="L27">
      <formula1>Месяц</formula1>
    </dataValidation>
    <dataValidation type="list" allowBlank="1" showInputMessage="1" showErrorMessage="1" sqref="F32:F110">
      <formula1>Период</formula1>
    </dataValidation>
  </dataValidations>
  <pageMargins left="0.74803149606299213" right="0.74803149606299213" top="0.39370078740157483" bottom="0.35433070866141736" header="0.15748031496062992" footer="0.15748031496062992"/>
  <pageSetup paperSize="9" scale="67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08"/>
  <sheetViews>
    <sheetView topLeftCell="A100" workbookViewId="0">
      <selection activeCell="G100" sqref="G1:G1048576"/>
    </sheetView>
  </sheetViews>
  <sheetFormatPr defaultRowHeight="12.75" outlineLevelRow="1"/>
  <cols>
    <col min="1" max="4" width="15" customWidth="1"/>
    <col min="5" max="5" width="20.140625" customWidth="1"/>
    <col min="6" max="6" width="12.42578125" customWidth="1"/>
    <col min="7" max="7" width="18.42578125" customWidth="1"/>
    <col min="8" max="8" width="16.5703125" customWidth="1"/>
    <col min="9" max="9" width="9.140625" style="22"/>
    <col min="14" max="14" width="9.140625" customWidth="1"/>
    <col min="15" max="15" width="10.140625" bestFit="1" customWidth="1"/>
    <col min="16" max="29" width="9.140625" hidden="1" customWidth="1"/>
    <col min="30" max="38" width="9.140625" customWidth="1"/>
  </cols>
  <sheetData>
    <row r="1" spans="1:26" ht="11.25" hidden="1" customHeight="1" outlineLevel="1">
      <c r="A1" s="114"/>
      <c r="B1" s="114"/>
      <c r="C1" s="114"/>
      <c r="D1" s="114"/>
      <c r="E1" s="115"/>
      <c r="F1" s="115"/>
      <c r="G1" s="115"/>
      <c r="H1" s="116" t="s">
        <v>0</v>
      </c>
      <c r="I1" s="117"/>
    </row>
    <row r="2" spans="1:26" ht="11.25" hidden="1" customHeight="1" outlineLevel="1">
      <c r="A2" s="114"/>
      <c r="B2" s="114"/>
      <c r="C2" s="114"/>
      <c r="D2" s="114"/>
      <c r="E2" s="115"/>
      <c r="F2" s="115"/>
      <c r="G2" s="115"/>
      <c r="H2" s="116" t="s">
        <v>215</v>
      </c>
      <c r="I2" s="117"/>
      <c r="P2" s="112" t="s">
        <v>216</v>
      </c>
      <c r="Q2" s="112"/>
      <c r="R2" s="112"/>
      <c r="V2" s="112" t="s">
        <v>217</v>
      </c>
      <c r="W2" s="112"/>
      <c r="X2" s="112"/>
      <c r="Y2" s="112"/>
      <c r="Z2" s="112"/>
    </row>
    <row r="3" spans="1:26" ht="11.25" hidden="1" customHeight="1" outlineLevel="1">
      <c r="A3" s="114"/>
      <c r="B3" s="114"/>
      <c r="C3" s="114"/>
      <c r="D3" s="114"/>
      <c r="E3" s="115"/>
      <c r="F3" s="115"/>
      <c r="G3" s="115"/>
      <c r="H3" s="116" t="s">
        <v>218</v>
      </c>
      <c r="I3" s="117"/>
      <c r="P3" s="112" t="s">
        <v>219</v>
      </c>
      <c r="Q3" s="112"/>
      <c r="R3" s="112"/>
      <c r="V3" s="112" t="s">
        <v>220</v>
      </c>
      <c r="W3" s="112"/>
      <c r="X3" s="112"/>
      <c r="Y3" s="112"/>
      <c r="Z3" s="112"/>
    </row>
    <row r="4" spans="1:26" ht="11.25" hidden="1" customHeight="1" outlineLevel="1">
      <c r="A4" s="114"/>
      <c r="B4" s="114"/>
      <c r="C4" s="114"/>
      <c r="D4" s="114"/>
      <c r="E4" s="115"/>
      <c r="F4" s="115"/>
      <c r="G4" s="115"/>
      <c r="H4" s="116" t="s">
        <v>221</v>
      </c>
      <c r="I4" s="117"/>
      <c r="P4" s="112" t="s">
        <v>222</v>
      </c>
      <c r="Q4" s="112"/>
      <c r="R4" s="112"/>
      <c r="V4" s="112" t="s">
        <v>223</v>
      </c>
      <c r="W4" s="112"/>
      <c r="X4" s="112"/>
      <c r="Y4" s="112"/>
      <c r="Z4" s="112"/>
    </row>
    <row r="5" spans="1:26" ht="15" hidden="1" outlineLevel="1">
      <c r="A5" s="115"/>
      <c r="B5" s="115"/>
      <c r="C5" s="115"/>
      <c r="D5" s="115"/>
      <c r="E5" s="115"/>
      <c r="F5" s="115"/>
      <c r="G5" s="115"/>
      <c r="H5" s="115"/>
      <c r="I5" s="117"/>
      <c r="P5" s="112" t="s">
        <v>224</v>
      </c>
      <c r="Q5" s="112"/>
      <c r="R5" s="112"/>
      <c r="V5" s="112" t="s">
        <v>225</v>
      </c>
      <c r="W5" s="112"/>
      <c r="X5" s="112"/>
      <c r="Y5" s="112"/>
      <c r="Z5" s="112"/>
    </row>
    <row r="6" spans="1:26" ht="15.75" hidden="1" outlineLevel="1">
      <c r="A6" s="257" t="s">
        <v>226</v>
      </c>
      <c r="B6" s="257"/>
      <c r="C6" s="257"/>
      <c r="D6" s="257"/>
      <c r="E6" s="257"/>
      <c r="F6" s="257"/>
      <c r="G6" s="257"/>
      <c r="H6" s="257"/>
      <c r="I6" s="117"/>
      <c r="P6" s="112" t="s">
        <v>227</v>
      </c>
      <c r="Q6" s="112"/>
      <c r="R6" s="112"/>
      <c r="V6" s="112" t="s">
        <v>228</v>
      </c>
      <c r="W6" s="112"/>
      <c r="X6" s="112"/>
      <c r="Y6" s="112"/>
      <c r="Z6" s="112"/>
    </row>
    <row r="7" spans="1:26" ht="15" hidden="1" outlineLevel="1">
      <c r="A7" s="258" t="s">
        <v>229</v>
      </c>
      <c r="B7" s="258"/>
      <c r="C7" s="258"/>
      <c r="D7" s="258"/>
      <c r="E7" s="258"/>
      <c r="F7" s="258"/>
      <c r="G7" s="258"/>
      <c r="H7" s="258"/>
      <c r="I7" s="117"/>
      <c r="P7" s="112" t="s">
        <v>230</v>
      </c>
      <c r="Q7" s="112"/>
      <c r="R7" s="112"/>
      <c r="V7" s="112" t="s">
        <v>231</v>
      </c>
      <c r="W7" s="112"/>
      <c r="X7" s="112"/>
      <c r="Y7" s="112"/>
      <c r="Z7" s="112"/>
    </row>
    <row r="8" spans="1:26" ht="15" hidden="1" outlineLevel="1">
      <c r="A8" s="258" t="s">
        <v>232</v>
      </c>
      <c r="B8" s="258"/>
      <c r="C8" s="258"/>
      <c r="D8" s="258"/>
      <c r="E8" s="258"/>
      <c r="F8" s="258"/>
      <c r="G8" s="258"/>
      <c r="H8" s="258"/>
      <c r="I8" s="117"/>
      <c r="P8" s="112" t="s">
        <v>233</v>
      </c>
      <c r="Q8" s="112"/>
      <c r="R8" s="112"/>
      <c r="V8" s="112" t="s">
        <v>234</v>
      </c>
      <c r="W8" s="112"/>
      <c r="X8" s="112"/>
      <c r="Y8" s="112"/>
      <c r="Z8" s="112"/>
    </row>
    <row r="9" spans="1:26" ht="15" hidden="1" outlineLevel="1">
      <c r="A9" s="258" t="s">
        <v>235</v>
      </c>
      <c r="B9" s="258"/>
      <c r="C9" s="258"/>
      <c r="D9" s="258"/>
      <c r="E9" s="258"/>
      <c r="F9" s="258"/>
      <c r="G9" s="258"/>
      <c r="H9" s="258"/>
      <c r="I9" s="117"/>
      <c r="P9" s="112" t="s">
        <v>236</v>
      </c>
      <c r="Q9" s="112"/>
      <c r="R9" s="112"/>
      <c r="V9" s="112" t="s">
        <v>237</v>
      </c>
      <c r="W9" s="112"/>
      <c r="X9" s="112"/>
      <c r="Y9" s="112"/>
      <c r="Z9" s="112"/>
    </row>
    <row r="10" spans="1:26" ht="15" hidden="1" outlineLevel="1">
      <c r="A10" s="258" t="s">
        <v>238</v>
      </c>
      <c r="B10" s="258"/>
      <c r="C10" s="258"/>
      <c r="D10" s="258"/>
      <c r="E10" s="258"/>
      <c r="F10" s="258"/>
      <c r="G10" s="258"/>
      <c r="H10" s="258"/>
      <c r="I10" s="117"/>
      <c r="P10" s="112" t="s">
        <v>239</v>
      </c>
      <c r="Q10" s="112"/>
      <c r="R10" s="112"/>
      <c r="V10" s="112" t="s">
        <v>240</v>
      </c>
      <c r="W10" s="112"/>
      <c r="X10" s="112"/>
      <c r="Y10" s="112"/>
      <c r="Z10" s="112"/>
    </row>
    <row r="11" spans="1:26" ht="15" hidden="1" outlineLevel="1">
      <c r="A11" s="115"/>
      <c r="B11" s="115"/>
      <c r="C11" s="115"/>
      <c r="D11" s="115"/>
      <c r="E11" s="115"/>
      <c r="F11" s="115"/>
      <c r="G11" s="115"/>
      <c r="H11" s="115"/>
      <c r="I11" s="117"/>
      <c r="P11" s="112" t="s">
        <v>241</v>
      </c>
      <c r="Q11" s="112"/>
      <c r="R11" s="112"/>
      <c r="V11" s="112" t="s">
        <v>242</v>
      </c>
      <c r="W11" s="112"/>
      <c r="X11" s="112"/>
      <c r="Y11" s="112"/>
      <c r="Z11" s="112"/>
    </row>
    <row r="12" spans="1:26" ht="15" hidden="1" outlineLevel="1">
      <c r="A12" s="118" t="s">
        <v>243</v>
      </c>
      <c r="B12" s="118"/>
      <c r="C12" s="118"/>
      <c r="D12" s="118"/>
      <c r="E12" s="115"/>
      <c r="F12" s="115"/>
      <c r="G12" s="119"/>
      <c r="H12" s="120" t="s">
        <v>233</v>
      </c>
      <c r="I12" s="117"/>
      <c r="P12" s="112" t="s">
        <v>244</v>
      </c>
      <c r="Q12" s="112"/>
      <c r="R12" s="112"/>
      <c r="V12" s="112" t="s">
        <v>245</v>
      </c>
      <c r="W12" s="112"/>
      <c r="X12" s="112"/>
      <c r="Y12" s="112"/>
      <c r="Z12" s="112"/>
    </row>
    <row r="13" spans="1:26" ht="15" hidden="1" outlineLevel="1">
      <c r="A13" s="115"/>
      <c r="B13" s="115"/>
      <c r="C13" s="115"/>
      <c r="D13" s="115"/>
      <c r="E13" s="115"/>
      <c r="F13" s="115"/>
      <c r="G13" s="115"/>
      <c r="H13" s="115"/>
      <c r="I13" s="117"/>
      <c r="P13" s="112" t="s">
        <v>246</v>
      </c>
      <c r="Q13" s="112"/>
      <c r="R13" s="112"/>
      <c r="V13" s="112" t="s">
        <v>247</v>
      </c>
      <c r="W13" s="112"/>
      <c r="X13" s="112"/>
      <c r="Y13" s="112"/>
      <c r="Z13" s="112"/>
    </row>
    <row r="14" spans="1:26" ht="15" hidden="1" outlineLevel="1">
      <c r="A14" s="115"/>
      <c r="B14" s="115"/>
      <c r="C14" s="115"/>
      <c r="D14" s="115"/>
      <c r="E14" s="115"/>
      <c r="F14" s="115"/>
      <c r="G14" s="115"/>
      <c r="H14" s="115"/>
      <c r="I14" s="117"/>
      <c r="P14" s="112" t="s">
        <v>248</v>
      </c>
      <c r="Q14" s="112"/>
      <c r="R14" s="112"/>
      <c r="V14" s="112" t="s">
        <v>249</v>
      </c>
      <c r="W14" s="112"/>
      <c r="X14" s="112"/>
      <c r="Y14" s="112"/>
      <c r="Z14" s="112"/>
    </row>
    <row r="15" spans="1:26" ht="15" hidden="1" outlineLevel="1">
      <c r="A15" s="115" t="s">
        <v>250</v>
      </c>
      <c r="B15" s="115"/>
      <c r="C15" s="115"/>
      <c r="D15" s="115"/>
      <c r="E15" s="115"/>
      <c r="F15" s="115"/>
      <c r="G15" s="115"/>
      <c r="H15" s="115"/>
      <c r="I15" s="117"/>
      <c r="P15" s="112" t="s">
        <v>251</v>
      </c>
      <c r="Q15" s="112"/>
      <c r="R15" s="112"/>
      <c r="V15" s="112" t="s">
        <v>252</v>
      </c>
      <c r="W15" s="112"/>
      <c r="X15" s="112"/>
      <c r="Y15" s="112"/>
      <c r="Z15" s="112"/>
    </row>
    <row r="16" spans="1:26" ht="15" hidden="1" outlineLevel="1">
      <c r="A16" s="115" t="s">
        <v>253</v>
      </c>
      <c r="B16" s="115"/>
      <c r="C16" s="115"/>
      <c r="D16" s="115"/>
      <c r="E16" s="115"/>
      <c r="F16" s="115"/>
      <c r="G16" s="115"/>
      <c r="H16" s="115"/>
      <c r="I16" s="117"/>
      <c r="P16" s="112" t="s">
        <v>254</v>
      </c>
      <c r="Q16" s="112"/>
      <c r="R16" s="112"/>
      <c r="V16" s="112" t="s">
        <v>255</v>
      </c>
      <c r="W16" s="112"/>
      <c r="X16" s="112"/>
      <c r="Y16" s="112"/>
      <c r="Z16" s="112"/>
    </row>
    <row r="17" spans="1:26" ht="15" hidden="1" outlineLevel="1">
      <c r="A17" s="115" t="s">
        <v>256</v>
      </c>
      <c r="B17" s="115"/>
      <c r="C17" s="115"/>
      <c r="D17" s="115"/>
      <c r="E17" s="115"/>
      <c r="F17" s="115"/>
      <c r="G17" s="115"/>
      <c r="H17" s="115"/>
      <c r="I17" s="117"/>
      <c r="P17" s="112" t="s">
        <v>257</v>
      </c>
      <c r="Q17" s="112"/>
      <c r="R17" s="112"/>
      <c r="V17" s="112" t="s">
        <v>258</v>
      </c>
      <c r="W17" s="112"/>
      <c r="X17" s="112"/>
      <c r="Y17" s="112"/>
      <c r="Z17" s="112"/>
    </row>
    <row r="18" spans="1:26" ht="15" hidden="1" outlineLevel="1">
      <c r="A18" s="115" t="s">
        <v>259</v>
      </c>
      <c r="B18" s="115"/>
      <c r="C18" s="115"/>
      <c r="D18" s="115"/>
      <c r="E18" s="115"/>
      <c r="F18" s="115"/>
      <c r="G18" s="115"/>
      <c r="H18" s="115"/>
      <c r="I18" s="117"/>
      <c r="P18" s="112" t="s">
        <v>260</v>
      </c>
      <c r="Q18" s="112"/>
      <c r="R18" s="112"/>
      <c r="V18" s="112" t="s">
        <v>261</v>
      </c>
      <c r="W18" s="112"/>
      <c r="X18" s="112"/>
      <c r="Y18" s="112"/>
      <c r="Z18" s="112"/>
    </row>
    <row r="19" spans="1:26" ht="15" hidden="1" outlineLevel="1">
      <c r="A19" s="115" t="s">
        <v>262</v>
      </c>
      <c r="B19" s="115"/>
      <c r="C19" s="115"/>
      <c r="D19" s="115"/>
      <c r="E19" s="115"/>
      <c r="F19" s="115"/>
      <c r="G19" s="115"/>
      <c r="H19" s="115"/>
      <c r="I19" s="117"/>
      <c r="P19" s="112" t="s">
        <v>263</v>
      </c>
      <c r="Q19" s="112"/>
      <c r="R19" s="112"/>
      <c r="V19" s="112" t="s">
        <v>264</v>
      </c>
      <c r="W19" s="112"/>
      <c r="X19" s="112"/>
      <c r="Y19" s="112"/>
      <c r="Z19" s="112"/>
    </row>
    <row r="20" spans="1:26" ht="15" hidden="1" outlineLevel="1">
      <c r="A20" s="115" t="s">
        <v>265</v>
      </c>
      <c r="B20" s="115"/>
      <c r="C20" s="115"/>
      <c r="D20" s="115"/>
      <c r="E20" s="115"/>
      <c r="F20" s="115"/>
      <c r="G20" s="115"/>
      <c r="H20" s="115"/>
      <c r="I20" s="117"/>
      <c r="P20" s="112" t="s">
        <v>266</v>
      </c>
      <c r="Q20" s="112"/>
      <c r="R20" s="112"/>
      <c r="V20" s="112" t="s">
        <v>267</v>
      </c>
      <c r="W20" s="112"/>
      <c r="X20" s="112"/>
      <c r="Y20" s="112"/>
      <c r="Z20" s="112"/>
    </row>
    <row r="21" spans="1:26" ht="15" hidden="1" outlineLevel="1">
      <c r="A21" s="115" t="s">
        <v>268</v>
      </c>
      <c r="B21" s="115"/>
      <c r="C21" s="115"/>
      <c r="D21" s="115"/>
      <c r="E21" s="115"/>
      <c r="F21" s="115"/>
      <c r="G21" s="115"/>
      <c r="H21" s="115"/>
      <c r="I21" s="117"/>
      <c r="P21" s="112" t="s">
        <v>269</v>
      </c>
      <c r="Q21" s="112"/>
      <c r="R21" s="112"/>
      <c r="V21" s="112" t="s">
        <v>270</v>
      </c>
      <c r="W21" s="112"/>
      <c r="X21" s="112"/>
      <c r="Y21" s="112"/>
      <c r="Z21" s="112"/>
    </row>
    <row r="22" spans="1:26" ht="15" hidden="1" outlineLevel="1">
      <c r="A22" s="115" t="s">
        <v>271</v>
      </c>
      <c r="B22" s="115"/>
      <c r="C22" s="115"/>
      <c r="D22" s="115"/>
      <c r="E22" s="115"/>
      <c r="F22" s="115"/>
      <c r="G22" s="115"/>
      <c r="H22" s="115"/>
      <c r="I22" s="117"/>
      <c r="P22" s="112" t="s">
        <v>272</v>
      </c>
      <c r="Q22" s="112"/>
      <c r="R22" s="112"/>
      <c r="V22" s="112" t="s">
        <v>273</v>
      </c>
      <c r="W22" s="112"/>
      <c r="X22" s="112"/>
      <c r="Y22" s="112"/>
      <c r="Z22" s="112"/>
    </row>
    <row r="23" spans="1:26" ht="15" hidden="1" outlineLevel="1">
      <c r="A23" s="115" t="s">
        <v>274</v>
      </c>
      <c r="B23" s="115"/>
      <c r="C23" s="115"/>
      <c r="D23" s="115"/>
      <c r="E23" s="115"/>
      <c r="F23" s="115"/>
      <c r="G23" s="115"/>
      <c r="H23" s="115"/>
      <c r="I23" s="117"/>
      <c r="P23" s="112" t="s">
        <v>275</v>
      </c>
      <c r="Q23" s="112"/>
      <c r="R23" s="112"/>
      <c r="V23" s="112" t="s">
        <v>276</v>
      </c>
      <c r="W23" s="112"/>
      <c r="X23" s="112"/>
      <c r="Y23" s="112"/>
      <c r="Z23" s="112"/>
    </row>
    <row r="24" spans="1:26" ht="15" hidden="1" outlineLevel="1">
      <c r="A24" s="115"/>
      <c r="B24" s="115"/>
      <c r="C24" s="115"/>
      <c r="D24" s="115"/>
      <c r="E24" s="115"/>
      <c r="F24" s="115"/>
      <c r="G24" s="115"/>
      <c r="H24" s="115"/>
      <c r="I24" s="117"/>
      <c r="P24" s="112" t="s">
        <v>277</v>
      </c>
      <c r="Q24" s="112"/>
      <c r="R24" s="112"/>
      <c r="V24" s="112" t="s">
        <v>278</v>
      </c>
      <c r="W24" s="112"/>
      <c r="X24" s="112"/>
      <c r="Y24" s="112"/>
      <c r="Z24" s="112"/>
    </row>
    <row r="25" spans="1:26" ht="76.5" collapsed="1">
      <c r="A25" s="256" t="s">
        <v>279</v>
      </c>
      <c r="B25" s="256"/>
      <c r="C25" s="256"/>
      <c r="D25" s="256"/>
      <c r="E25" s="121" t="s">
        <v>280</v>
      </c>
      <c r="F25" s="121" t="s">
        <v>281</v>
      </c>
      <c r="G25" s="121" t="s">
        <v>282</v>
      </c>
      <c r="H25" s="121" t="s">
        <v>283</v>
      </c>
      <c r="I25" s="117"/>
    </row>
    <row r="26" spans="1:26" ht="41.25" customHeight="1">
      <c r="A26" s="251" t="s">
        <v>49</v>
      </c>
      <c r="B26" s="251"/>
      <c r="C26" s="251"/>
      <c r="D26" s="251"/>
      <c r="E26" s="251"/>
      <c r="F26" s="251"/>
      <c r="G26" s="251"/>
      <c r="H26" s="251"/>
      <c r="I26" s="117"/>
    </row>
    <row r="27" spans="1:26" ht="14.25" customHeight="1">
      <c r="A27" s="244" t="s">
        <v>51</v>
      </c>
      <c r="B27" s="244"/>
      <c r="C27" s="244"/>
      <c r="D27" s="244"/>
      <c r="E27" s="122"/>
      <c r="F27" s="123">
        <f>'Лицевой счет'!C19</f>
        <v>1168.5</v>
      </c>
      <c r="G27" s="124">
        <f>'[1]Отчет по наряд-заданиям'!Z166</f>
        <v>0</v>
      </c>
      <c r="H27" s="125">
        <f>G27/F27</f>
        <v>0</v>
      </c>
      <c r="I27" s="117">
        <v>1</v>
      </c>
    </row>
    <row r="28" spans="1:26" ht="22.5" customHeight="1">
      <c r="A28" s="243" t="s">
        <v>52</v>
      </c>
      <c r="B28" s="243"/>
      <c r="C28" s="243"/>
      <c r="D28" s="243"/>
      <c r="E28" s="48" t="s">
        <v>53</v>
      </c>
      <c r="F28" s="126"/>
      <c r="G28" s="127"/>
      <c r="H28" s="128"/>
      <c r="I28" s="117"/>
    </row>
    <row r="29" spans="1:26" ht="14.25" customHeight="1">
      <c r="A29" s="244" t="s">
        <v>55</v>
      </c>
      <c r="B29" s="244"/>
      <c r="C29" s="244"/>
      <c r="D29" s="244"/>
      <c r="E29" s="122"/>
      <c r="F29" s="123">
        <f>'Лицевой счет'!C19</f>
        <v>1168.5</v>
      </c>
      <c r="G29" s="124">
        <f>'[1]Отчет по наряд-заданиям'!Z167</f>
        <v>0</v>
      </c>
      <c r="H29" s="125">
        <f>G29/F29</f>
        <v>0</v>
      </c>
      <c r="I29" s="117">
        <v>2</v>
      </c>
    </row>
    <row r="30" spans="1:26" ht="12.75" customHeight="1">
      <c r="A30" s="243" t="s">
        <v>56</v>
      </c>
      <c r="B30" s="243"/>
      <c r="C30" s="243"/>
      <c r="D30" s="243"/>
      <c r="E30" s="255" t="s">
        <v>86</v>
      </c>
      <c r="F30" s="129"/>
      <c r="G30" s="130"/>
      <c r="H30" s="131"/>
      <c r="I30" s="117"/>
    </row>
    <row r="31" spans="1:26" ht="46.5" customHeight="1">
      <c r="A31" s="243" t="s">
        <v>57</v>
      </c>
      <c r="B31" s="243"/>
      <c r="C31" s="243"/>
      <c r="D31" s="243"/>
      <c r="E31" s="255"/>
      <c r="F31" s="132"/>
      <c r="G31" s="133"/>
      <c r="H31" s="134"/>
      <c r="I31" s="117"/>
    </row>
    <row r="32" spans="1:26" ht="23.25" customHeight="1">
      <c r="A32" s="246" t="s">
        <v>58</v>
      </c>
      <c r="B32" s="246"/>
      <c r="C32" s="246"/>
      <c r="D32" s="246"/>
      <c r="E32" s="255"/>
      <c r="F32" s="135"/>
      <c r="G32" s="136"/>
      <c r="H32" s="137"/>
      <c r="I32" s="117"/>
    </row>
    <row r="33" spans="1:9" ht="28.5" customHeight="1">
      <c r="A33" s="244" t="s">
        <v>60</v>
      </c>
      <c r="B33" s="244"/>
      <c r="C33" s="244"/>
      <c r="D33" s="244"/>
      <c r="E33" s="138"/>
      <c r="F33" s="123">
        <f>'Лицевой счет'!C19</f>
        <v>1168.5</v>
      </c>
      <c r="G33" s="124">
        <f>'[1]Отчет по наряд-заданиям'!Z168</f>
        <v>0</v>
      </c>
      <c r="H33" s="125">
        <f>G33/F33</f>
        <v>0</v>
      </c>
      <c r="I33" s="117">
        <v>3</v>
      </c>
    </row>
    <row r="34" spans="1:9" ht="45" customHeight="1">
      <c r="A34" s="243" t="s">
        <v>61</v>
      </c>
      <c r="B34" s="243"/>
      <c r="C34" s="243"/>
      <c r="D34" s="243"/>
      <c r="E34" s="48" t="s">
        <v>53</v>
      </c>
      <c r="F34" s="129"/>
      <c r="G34" s="130"/>
      <c r="H34" s="131"/>
      <c r="I34" s="117"/>
    </row>
    <row r="35" spans="1:9" ht="34.5" customHeight="1">
      <c r="A35" s="243" t="s">
        <v>62</v>
      </c>
      <c r="B35" s="243"/>
      <c r="C35" s="243"/>
      <c r="D35" s="243"/>
      <c r="E35" s="48" t="s">
        <v>63</v>
      </c>
      <c r="F35" s="135"/>
      <c r="G35" s="136"/>
      <c r="H35" s="137"/>
      <c r="I35" s="117"/>
    </row>
    <row r="36" spans="1:9" ht="29.25" customHeight="1">
      <c r="A36" s="244" t="s">
        <v>65</v>
      </c>
      <c r="B36" s="244"/>
      <c r="C36" s="244"/>
      <c r="D36" s="244"/>
      <c r="E36" s="138"/>
      <c r="F36" s="123">
        <f>'Лицевой счет'!C19</f>
        <v>1168.5</v>
      </c>
      <c r="G36" s="124">
        <f>'[1]Отчет по наряд-заданиям'!Z169</f>
        <v>0</v>
      </c>
      <c r="H36" s="125">
        <f>G36/F36</f>
        <v>0</v>
      </c>
      <c r="I36" s="117">
        <v>4</v>
      </c>
    </row>
    <row r="37" spans="1:9" ht="25.5" customHeight="1">
      <c r="A37" s="243" t="s">
        <v>66</v>
      </c>
      <c r="B37" s="243"/>
      <c r="C37" s="243"/>
      <c r="D37" s="243"/>
      <c r="E37" s="255" t="s">
        <v>53</v>
      </c>
      <c r="F37" s="129"/>
      <c r="G37" s="130"/>
      <c r="H37" s="131"/>
      <c r="I37" s="117"/>
    </row>
    <row r="38" spans="1:9" ht="23.25" customHeight="1">
      <c r="A38" s="243" t="s">
        <v>67</v>
      </c>
      <c r="B38" s="243"/>
      <c r="C38" s="243"/>
      <c r="D38" s="243"/>
      <c r="E38" s="255"/>
      <c r="F38" s="132"/>
      <c r="G38" s="133"/>
      <c r="H38" s="134"/>
      <c r="I38" s="117"/>
    </row>
    <row r="39" spans="1:9" ht="24" customHeight="1">
      <c r="A39" s="243" t="s">
        <v>68</v>
      </c>
      <c r="B39" s="243"/>
      <c r="C39" s="243"/>
      <c r="D39" s="243"/>
      <c r="E39" s="48" t="s">
        <v>63</v>
      </c>
      <c r="F39" s="135"/>
      <c r="G39" s="136"/>
      <c r="H39" s="137"/>
      <c r="I39" s="117"/>
    </row>
    <row r="40" spans="1:9" ht="41.25" customHeight="1">
      <c r="A40" s="244" t="s">
        <v>70</v>
      </c>
      <c r="B40" s="244"/>
      <c r="C40" s="244"/>
      <c r="D40" s="244"/>
      <c r="E40" s="138"/>
      <c r="F40" s="123">
        <f>'Лицевой счет'!C19</f>
        <v>1168.5</v>
      </c>
      <c r="G40" s="124">
        <f>'[1]Отчет по наряд-заданиям'!Z170</f>
        <v>0</v>
      </c>
      <c r="H40" s="139">
        <f>G40/F40</f>
        <v>0</v>
      </c>
      <c r="I40" s="117">
        <v>5</v>
      </c>
    </row>
    <row r="41" spans="1:9" ht="33" customHeight="1">
      <c r="A41" s="243" t="s">
        <v>71</v>
      </c>
      <c r="B41" s="243"/>
      <c r="C41" s="243"/>
      <c r="D41" s="243"/>
      <c r="E41" s="48" t="s">
        <v>53</v>
      </c>
      <c r="F41" s="129"/>
      <c r="G41" s="130"/>
      <c r="H41" s="131"/>
      <c r="I41" s="117"/>
    </row>
    <row r="42" spans="1:9" ht="22.5" customHeight="1">
      <c r="A42" s="243" t="s">
        <v>68</v>
      </c>
      <c r="B42" s="243"/>
      <c r="C42" s="243"/>
      <c r="D42" s="243"/>
      <c r="E42" s="48" t="s">
        <v>63</v>
      </c>
      <c r="F42" s="135"/>
      <c r="G42" s="136"/>
      <c r="H42" s="137"/>
      <c r="I42" s="117"/>
    </row>
    <row r="43" spans="1:9" ht="28.5" customHeight="1">
      <c r="A43" s="244" t="s">
        <v>73</v>
      </c>
      <c r="B43" s="244"/>
      <c r="C43" s="244"/>
      <c r="D43" s="244"/>
      <c r="E43" s="122"/>
      <c r="F43" s="123">
        <f>'Лицевой счет'!C19</f>
        <v>1168.5</v>
      </c>
      <c r="G43" s="124">
        <f>'[1]Отчет по наряд-заданиям'!Z171</f>
        <v>256.13118308193287</v>
      </c>
      <c r="H43" s="125">
        <f>G43/F43</f>
        <v>0.2191965623294248</v>
      </c>
      <c r="I43" s="117">
        <v>6</v>
      </c>
    </row>
    <row r="44" spans="1:9" ht="12" customHeight="1">
      <c r="A44" s="246" t="s">
        <v>74</v>
      </c>
      <c r="B44" s="246"/>
      <c r="C44" s="246"/>
      <c r="D44" s="246"/>
      <c r="E44" s="48" t="s">
        <v>53</v>
      </c>
      <c r="F44" s="129"/>
      <c r="G44" s="130"/>
      <c r="H44" s="140"/>
      <c r="I44" s="117"/>
    </row>
    <row r="45" spans="1:9" ht="21.75" customHeight="1">
      <c r="A45" s="243" t="s">
        <v>75</v>
      </c>
      <c r="B45" s="243"/>
      <c r="C45" s="243"/>
      <c r="D45" s="243"/>
      <c r="E45" s="255" t="s">
        <v>63</v>
      </c>
      <c r="F45" s="132"/>
      <c r="G45" s="133"/>
      <c r="H45" s="141"/>
      <c r="I45" s="117"/>
    </row>
    <row r="46" spans="1:9" ht="21.75" customHeight="1">
      <c r="A46" s="243" t="s">
        <v>76</v>
      </c>
      <c r="B46" s="243"/>
      <c r="C46" s="243"/>
      <c r="D46" s="243"/>
      <c r="E46" s="255"/>
      <c r="F46" s="135"/>
      <c r="G46" s="136"/>
      <c r="H46" s="142"/>
      <c r="I46" s="117"/>
    </row>
    <row r="47" spans="1:9" ht="25.5" customHeight="1">
      <c r="A47" s="244" t="s">
        <v>78</v>
      </c>
      <c r="B47" s="244"/>
      <c r="C47" s="244"/>
      <c r="D47" s="244"/>
      <c r="E47" s="122"/>
      <c r="F47" s="123">
        <f>'Лицевой счет'!C19</f>
        <v>1168.5</v>
      </c>
      <c r="G47" s="124">
        <f>'[1]Отчет по наряд-заданиям'!Z172</f>
        <v>0</v>
      </c>
      <c r="H47" s="125">
        <f>G47/F47</f>
        <v>0</v>
      </c>
      <c r="I47" s="117">
        <v>7</v>
      </c>
    </row>
    <row r="48" spans="1:9" ht="23.25" customHeight="1">
      <c r="A48" s="243" t="s">
        <v>79</v>
      </c>
      <c r="B48" s="243"/>
      <c r="C48" s="243"/>
      <c r="D48" s="243"/>
      <c r="E48" s="48" t="s">
        <v>53</v>
      </c>
      <c r="F48" s="129"/>
      <c r="G48" s="130"/>
      <c r="H48" s="131"/>
      <c r="I48" s="117"/>
    </row>
    <row r="49" spans="1:9" ht="23.25" customHeight="1">
      <c r="A49" s="243" t="s">
        <v>80</v>
      </c>
      <c r="B49" s="243"/>
      <c r="C49" s="243"/>
      <c r="D49" s="243"/>
      <c r="E49" s="48" t="s">
        <v>81</v>
      </c>
      <c r="F49" s="135"/>
      <c r="G49" s="136"/>
      <c r="H49" s="137"/>
      <c r="I49" s="117"/>
    </row>
    <row r="50" spans="1:9" ht="29.25" customHeight="1">
      <c r="A50" s="244" t="s">
        <v>83</v>
      </c>
      <c r="B50" s="244"/>
      <c r="C50" s="244"/>
      <c r="D50" s="244"/>
      <c r="E50" s="122"/>
      <c r="F50" s="123">
        <f>'Лицевой счет'!C19</f>
        <v>1168.5</v>
      </c>
      <c r="G50" s="124">
        <f>'[1]Отчет по наряд-заданиям'!Z173</f>
        <v>0</v>
      </c>
      <c r="H50" s="125">
        <f>G50/F50</f>
        <v>0</v>
      </c>
      <c r="I50" s="117">
        <v>8</v>
      </c>
    </row>
    <row r="51" spans="1:9" ht="32.25" customHeight="1">
      <c r="A51" s="243" t="s">
        <v>84</v>
      </c>
      <c r="B51" s="243"/>
      <c r="C51" s="243"/>
      <c r="D51" s="243"/>
      <c r="E51" s="48" t="s">
        <v>53</v>
      </c>
      <c r="F51" s="129"/>
      <c r="G51" s="130"/>
      <c r="H51" s="131"/>
      <c r="I51" s="117"/>
    </row>
    <row r="52" spans="1:9" ht="24.75" customHeight="1">
      <c r="A52" s="243" t="s">
        <v>85</v>
      </c>
      <c r="B52" s="243"/>
      <c r="C52" s="243"/>
      <c r="D52" s="243"/>
      <c r="E52" s="48" t="s">
        <v>86</v>
      </c>
      <c r="F52" s="132"/>
      <c r="G52" s="133"/>
      <c r="H52" s="134"/>
      <c r="I52" s="117"/>
    </row>
    <row r="53" spans="1:9" ht="22.5" customHeight="1">
      <c r="A53" s="243" t="s">
        <v>87</v>
      </c>
      <c r="B53" s="243"/>
      <c r="C53" s="243"/>
      <c r="D53" s="243"/>
      <c r="E53" s="48" t="s">
        <v>86</v>
      </c>
      <c r="F53" s="132"/>
      <c r="G53" s="133"/>
      <c r="H53" s="134"/>
      <c r="I53" s="117"/>
    </row>
    <row r="54" spans="1:9" ht="22.5" customHeight="1">
      <c r="A54" s="246" t="s">
        <v>68</v>
      </c>
      <c r="B54" s="246"/>
      <c r="C54" s="246"/>
      <c r="D54" s="246"/>
      <c r="E54" s="48" t="s">
        <v>63</v>
      </c>
      <c r="F54" s="135"/>
      <c r="G54" s="136"/>
      <c r="H54" s="137"/>
      <c r="I54" s="117"/>
    </row>
    <row r="55" spans="1:9" ht="28.5" customHeight="1">
      <c r="A55" s="244" t="s">
        <v>89</v>
      </c>
      <c r="B55" s="244"/>
      <c r="C55" s="244"/>
      <c r="D55" s="244"/>
      <c r="E55" s="138"/>
      <c r="F55" s="123">
        <f>'Лицевой счет'!C19</f>
        <v>1168.5</v>
      </c>
      <c r="G55" s="124">
        <f>'[1]Отчет по наряд-заданиям'!Z174</f>
        <v>0</v>
      </c>
      <c r="H55" s="125">
        <f>G55/F55</f>
        <v>0</v>
      </c>
      <c r="I55" s="117">
        <v>9</v>
      </c>
    </row>
    <row r="56" spans="1:9" ht="45" customHeight="1">
      <c r="A56" s="243" t="s">
        <v>90</v>
      </c>
      <c r="B56" s="243"/>
      <c r="C56" s="243"/>
      <c r="D56" s="243"/>
      <c r="E56" s="48" t="s">
        <v>53</v>
      </c>
      <c r="F56" s="129"/>
      <c r="G56" s="130"/>
      <c r="H56" s="140"/>
      <c r="I56" s="117"/>
    </row>
    <row r="57" spans="1:9" ht="24.75" customHeight="1">
      <c r="A57" s="243" t="s">
        <v>68</v>
      </c>
      <c r="B57" s="243"/>
      <c r="C57" s="243"/>
      <c r="D57" s="243"/>
      <c r="E57" s="48" t="s">
        <v>63</v>
      </c>
      <c r="F57" s="135"/>
      <c r="G57" s="136"/>
      <c r="H57" s="142"/>
      <c r="I57" s="117"/>
    </row>
    <row r="58" spans="1:9" ht="27.75" customHeight="1">
      <c r="A58" s="254" t="s">
        <v>92</v>
      </c>
      <c r="B58" s="254"/>
      <c r="C58" s="254"/>
      <c r="D58" s="254"/>
      <c r="E58" s="143"/>
      <c r="F58" s="123">
        <f>'Лицевой счет'!C19</f>
        <v>1168.5</v>
      </c>
      <c r="G58" s="124">
        <f>'[1]Отчет по наряд-заданиям'!Z175</f>
        <v>0</v>
      </c>
      <c r="H58" s="125">
        <f>G58/F58</f>
        <v>0</v>
      </c>
      <c r="I58" s="117">
        <v>10</v>
      </c>
    </row>
    <row r="59" spans="1:9" ht="44.25" customHeight="1">
      <c r="A59" s="243" t="s">
        <v>93</v>
      </c>
      <c r="B59" s="243"/>
      <c r="C59" s="243"/>
      <c r="D59" s="243"/>
      <c r="E59" s="48" t="s">
        <v>94</v>
      </c>
      <c r="F59" s="126"/>
      <c r="G59" s="127"/>
      <c r="H59" s="144"/>
      <c r="I59" s="145"/>
    </row>
    <row r="60" spans="1:9" ht="27" customHeight="1">
      <c r="A60" s="244" t="s">
        <v>96</v>
      </c>
      <c r="B60" s="244"/>
      <c r="C60" s="244"/>
      <c r="D60" s="244"/>
      <c r="E60" s="138"/>
      <c r="F60" s="123">
        <f>'Лицевой счет'!C19</f>
        <v>1168.5</v>
      </c>
      <c r="G60" s="124">
        <f>'[1]Отчет по наряд-заданиям'!Z176</f>
        <v>0</v>
      </c>
      <c r="H60" s="125">
        <f>G60/F60</f>
        <v>0</v>
      </c>
      <c r="I60" s="145">
        <v>11</v>
      </c>
    </row>
    <row r="61" spans="1:9" ht="21" customHeight="1">
      <c r="A61" s="243" t="s">
        <v>97</v>
      </c>
      <c r="B61" s="243"/>
      <c r="C61" s="243"/>
      <c r="D61" s="243"/>
      <c r="E61" s="48" t="s">
        <v>53</v>
      </c>
      <c r="F61" s="129"/>
      <c r="G61" s="130"/>
      <c r="H61" s="131"/>
      <c r="I61" s="145"/>
    </row>
    <row r="62" spans="1:9" ht="21.75" customHeight="1">
      <c r="A62" s="243" t="s">
        <v>68</v>
      </c>
      <c r="B62" s="243"/>
      <c r="C62" s="243"/>
      <c r="D62" s="243"/>
      <c r="E62" s="48" t="s">
        <v>63</v>
      </c>
      <c r="F62" s="135"/>
      <c r="G62" s="136"/>
      <c r="H62" s="137"/>
      <c r="I62" s="145"/>
    </row>
    <row r="63" spans="1:9" ht="57" customHeight="1">
      <c r="A63" s="244" t="s">
        <v>99</v>
      </c>
      <c r="B63" s="244"/>
      <c r="C63" s="244"/>
      <c r="D63" s="244"/>
      <c r="E63" s="138"/>
      <c r="F63" s="123">
        <f>'Лицевой счет'!C19</f>
        <v>1168.5</v>
      </c>
      <c r="G63" s="124">
        <f>'[1]Отчет по наряд-заданиям'!Z177</f>
        <v>0</v>
      </c>
      <c r="H63" s="125">
        <f>G63/F63</f>
        <v>0</v>
      </c>
      <c r="I63" s="145">
        <v>12</v>
      </c>
    </row>
    <row r="64" spans="1:9" ht="44.25" customHeight="1">
      <c r="A64" s="243" t="s">
        <v>100</v>
      </c>
      <c r="B64" s="243"/>
      <c r="C64" s="243"/>
      <c r="D64" s="243"/>
      <c r="E64" s="48" t="s">
        <v>53</v>
      </c>
      <c r="F64" s="129"/>
      <c r="G64" s="130"/>
      <c r="H64" s="131"/>
      <c r="I64" s="145"/>
    </row>
    <row r="65" spans="1:9" ht="33.75" customHeight="1">
      <c r="A65" s="246" t="s">
        <v>101</v>
      </c>
      <c r="B65" s="246"/>
      <c r="C65" s="246"/>
      <c r="D65" s="246"/>
      <c r="E65" s="48" t="s">
        <v>63</v>
      </c>
      <c r="F65" s="135"/>
      <c r="G65" s="136"/>
      <c r="H65" s="137"/>
      <c r="I65" s="145"/>
    </row>
    <row r="66" spans="1:9" ht="27.75" customHeight="1">
      <c r="A66" s="251" t="s">
        <v>102</v>
      </c>
      <c r="B66" s="251"/>
      <c r="C66" s="251"/>
      <c r="D66" s="251"/>
      <c r="E66" s="251"/>
      <c r="F66" s="251"/>
      <c r="G66" s="251"/>
      <c r="H66" s="251"/>
      <c r="I66" s="145"/>
    </row>
    <row r="67" spans="1:9" ht="28.5" customHeight="1">
      <c r="A67" s="244" t="s">
        <v>104</v>
      </c>
      <c r="B67" s="244"/>
      <c r="C67" s="244"/>
      <c r="D67" s="244"/>
      <c r="E67" s="138"/>
      <c r="F67" s="123">
        <f>'Лицевой счет'!C19</f>
        <v>1168.5</v>
      </c>
      <c r="G67" s="124">
        <f>'[1]Отчет по наряд-заданиям'!Z178</f>
        <v>0</v>
      </c>
      <c r="H67" s="125">
        <f>G67/F67</f>
        <v>0</v>
      </c>
      <c r="I67" s="145">
        <v>13</v>
      </c>
    </row>
    <row r="68" spans="1:9" ht="21.75" customHeight="1">
      <c r="A68" s="243" t="s">
        <v>105</v>
      </c>
      <c r="B68" s="243"/>
      <c r="C68" s="243"/>
      <c r="D68" s="243"/>
      <c r="E68" s="48" t="s">
        <v>86</v>
      </c>
      <c r="F68" s="129"/>
      <c r="G68" s="130"/>
      <c r="H68" s="140"/>
      <c r="I68" s="145"/>
    </row>
    <row r="69" spans="1:9" ht="21.75" customHeight="1">
      <c r="A69" s="243" t="s">
        <v>68</v>
      </c>
      <c r="B69" s="243"/>
      <c r="C69" s="243"/>
      <c r="D69" s="243"/>
      <c r="E69" s="48" t="s">
        <v>63</v>
      </c>
      <c r="F69" s="135"/>
      <c r="G69" s="136"/>
      <c r="H69" s="142"/>
      <c r="I69" s="145"/>
    </row>
    <row r="70" spans="1:9" ht="42" customHeight="1">
      <c r="A70" s="244" t="s">
        <v>107</v>
      </c>
      <c r="B70" s="244"/>
      <c r="C70" s="244"/>
      <c r="D70" s="244"/>
      <c r="E70" s="138"/>
      <c r="F70" s="123">
        <f>'Лицевой счет'!C19</f>
        <v>1168.5</v>
      </c>
      <c r="G70" s="124">
        <f>'[1]Отчет по наряд-заданиям'!Z179</f>
        <v>2140</v>
      </c>
      <c r="H70" s="125">
        <f>G70/F70</f>
        <v>1.8314077877620882</v>
      </c>
      <c r="I70" s="145">
        <v>14</v>
      </c>
    </row>
    <row r="71" spans="1:9" ht="54" customHeight="1">
      <c r="A71" s="243" t="s">
        <v>108</v>
      </c>
      <c r="B71" s="243"/>
      <c r="C71" s="243"/>
      <c r="D71" s="243"/>
      <c r="E71" s="48" t="s">
        <v>182</v>
      </c>
      <c r="F71" s="129"/>
      <c r="G71" s="130"/>
      <c r="H71" s="131"/>
      <c r="I71" s="145"/>
    </row>
    <row r="72" spans="1:9" ht="33" customHeight="1">
      <c r="A72" s="253" t="s">
        <v>109</v>
      </c>
      <c r="B72" s="253"/>
      <c r="C72" s="253"/>
      <c r="D72" s="253"/>
      <c r="E72" s="62" t="s">
        <v>110</v>
      </c>
      <c r="F72" s="132"/>
      <c r="G72" s="133"/>
      <c r="H72" s="134"/>
      <c r="I72" s="145"/>
    </row>
    <row r="73" spans="1:9" ht="21" customHeight="1">
      <c r="A73" s="253" t="s">
        <v>111</v>
      </c>
      <c r="B73" s="253"/>
      <c r="C73" s="253"/>
      <c r="D73" s="253"/>
      <c r="E73" s="62" t="s">
        <v>110</v>
      </c>
      <c r="F73" s="132"/>
      <c r="G73" s="133"/>
      <c r="H73" s="134"/>
      <c r="I73" s="145"/>
    </row>
    <row r="74" spans="1:9" ht="31.5" customHeight="1">
      <c r="A74" s="253" t="s">
        <v>112</v>
      </c>
      <c r="B74" s="253"/>
      <c r="C74" s="253"/>
      <c r="D74" s="253"/>
      <c r="E74" s="48" t="s">
        <v>81</v>
      </c>
      <c r="F74" s="132"/>
      <c r="G74" s="133"/>
      <c r="H74" s="134"/>
      <c r="I74" s="145"/>
    </row>
    <row r="75" spans="1:9" ht="21" customHeight="1">
      <c r="A75" s="253" t="s">
        <v>113</v>
      </c>
      <c r="B75" s="253"/>
      <c r="C75" s="253"/>
      <c r="D75" s="253"/>
      <c r="E75" s="48" t="s">
        <v>81</v>
      </c>
      <c r="F75" s="132"/>
      <c r="G75" s="133"/>
      <c r="H75" s="134"/>
      <c r="I75" s="145"/>
    </row>
    <row r="76" spans="1:9" ht="22.5" customHeight="1">
      <c r="A76" s="253" t="s">
        <v>114</v>
      </c>
      <c r="B76" s="253"/>
      <c r="C76" s="253"/>
      <c r="D76" s="253"/>
      <c r="E76" s="48" t="s">
        <v>81</v>
      </c>
      <c r="F76" s="135"/>
      <c r="G76" s="136"/>
      <c r="H76" s="137"/>
      <c r="I76" s="145"/>
    </row>
    <row r="77" spans="1:9" ht="27" customHeight="1">
      <c r="A77" s="244" t="s">
        <v>116</v>
      </c>
      <c r="B77" s="244"/>
      <c r="C77" s="244"/>
      <c r="D77" s="244"/>
      <c r="E77" s="138"/>
      <c r="F77" s="123">
        <f>'Лицевой счет'!C19</f>
        <v>1168.5</v>
      </c>
      <c r="G77" s="124">
        <f>'[1]Отчет по наряд-заданиям'!Z180</f>
        <v>0</v>
      </c>
      <c r="H77" s="125">
        <f>G77/F77</f>
        <v>0</v>
      </c>
      <c r="I77" s="145">
        <v>15</v>
      </c>
    </row>
    <row r="78" spans="1:9" ht="21.75" customHeight="1">
      <c r="A78" s="243" t="s">
        <v>119</v>
      </c>
      <c r="B78" s="243"/>
      <c r="C78" s="243"/>
      <c r="D78" s="243"/>
      <c r="E78" s="48" t="s">
        <v>120</v>
      </c>
      <c r="F78" s="129"/>
      <c r="G78" s="130"/>
      <c r="H78" s="131"/>
      <c r="I78" s="145"/>
    </row>
    <row r="79" spans="1:9" ht="10.5" customHeight="1">
      <c r="A79" s="243" t="s">
        <v>121</v>
      </c>
      <c r="B79" s="243"/>
      <c r="C79" s="243"/>
      <c r="D79" s="243"/>
      <c r="E79" s="48" t="s">
        <v>81</v>
      </c>
      <c r="F79" s="132"/>
      <c r="G79" s="133"/>
      <c r="H79" s="134"/>
      <c r="I79" s="145"/>
    </row>
    <row r="80" spans="1:9" ht="21" customHeight="1">
      <c r="A80" s="246" t="s">
        <v>122</v>
      </c>
      <c r="B80" s="246"/>
      <c r="C80" s="246"/>
      <c r="D80" s="246"/>
      <c r="E80" s="48" t="s">
        <v>81</v>
      </c>
      <c r="F80" s="135"/>
      <c r="G80" s="136"/>
      <c r="H80" s="137"/>
      <c r="I80" s="145"/>
    </row>
    <row r="81" spans="1:9" ht="28.5" customHeight="1">
      <c r="A81" s="244" t="s">
        <v>124</v>
      </c>
      <c r="B81" s="244"/>
      <c r="C81" s="244"/>
      <c r="D81" s="244"/>
      <c r="E81" s="138"/>
      <c r="F81" s="123">
        <f>'Лицевой счет'!C19</f>
        <v>1168.5</v>
      </c>
      <c r="G81" s="124">
        <f>'[1]Отчет по наряд-заданиям'!Z181</f>
        <v>360.29813014470528</v>
      </c>
      <c r="H81" s="125">
        <f>G81/F81</f>
        <v>0.30834243059024841</v>
      </c>
      <c r="I81" s="145">
        <v>16</v>
      </c>
    </row>
    <row r="82" spans="1:9" ht="14.25" customHeight="1">
      <c r="A82" s="243" t="s">
        <v>125</v>
      </c>
      <c r="B82" s="243"/>
      <c r="C82" s="243"/>
      <c r="D82" s="243"/>
      <c r="E82" s="48" t="s">
        <v>86</v>
      </c>
      <c r="F82" s="129"/>
      <c r="G82" s="130"/>
      <c r="H82" s="131"/>
      <c r="I82" s="145"/>
    </row>
    <row r="83" spans="1:9" ht="33" customHeight="1">
      <c r="A83" s="243" t="s">
        <v>126</v>
      </c>
      <c r="B83" s="243"/>
      <c r="C83" s="243"/>
      <c r="D83" s="243"/>
      <c r="E83" s="48" t="s">
        <v>81</v>
      </c>
      <c r="F83" s="135"/>
      <c r="G83" s="136"/>
      <c r="H83" s="137"/>
      <c r="I83" s="145"/>
    </row>
    <row r="84" spans="1:9" ht="14.25" customHeight="1">
      <c r="A84" s="251" t="s">
        <v>127</v>
      </c>
      <c r="B84" s="251"/>
      <c r="C84" s="251"/>
      <c r="D84" s="251"/>
      <c r="E84" s="251"/>
      <c r="F84" s="251"/>
      <c r="G84" s="251"/>
      <c r="H84" s="251"/>
      <c r="I84" s="145"/>
    </row>
    <row r="85" spans="1:9" ht="26.25" customHeight="1">
      <c r="A85" s="252" t="s">
        <v>129</v>
      </c>
      <c r="B85" s="252"/>
      <c r="C85" s="252"/>
      <c r="D85" s="252"/>
      <c r="E85" s="146"/>
      <c r="F85" s="123">
        <f>'Лицевой счет'!C19</f>
        <v>1168.5</v>
      </c>
      <c r="G85" s="124">
        <f>'[1]Отчет по наряд-заданиям'!Z182</f>
        <v>2328.4653007448442</v>
      </c>
      <c r="H85" s="125">
        <f>G85/F85</f>
        <v>1.9926960211765889</v>
      </c>
      <c r="I85" s="145">
        <v>17</v>
      </c>
    </row>
    <row r="86" spans="1:9" ht="21.75" customHeight="1">
      <c r="A86" s="250" t="s">
        <v>130</v>
      </c>
      <c r="B86" s="250"/>
      <c r="C86" s="250"/>
      <c r="D86" s="250"/>
      <c r="E86" s="147" t="s">
        <v>284</v>
      </c>
      <c r="F86" s="129"/>
      <c r="G86" s="130"/>
      <c r="H86" s="140"/>
      <c r="I86" s="145"/>
    </row>
    <row r="87" spans="1:9" ht="33" customHeight="1">
      <c r="A87" s="250" t="s">
        <v>132</v>
      </c>
      <c r="B87" s="250"/>
      <c r="C87" s="250"/>
      <c r="D87" s="250"/>
      <c r="E87" s="147" t="s">
        <v>285</v>
      </c>
      <c r="F87" s="132"/>
      <c r="G87" s="133"/>
      <c r="H87" s="141"/>
      <c r="I87" s="145"/>
    </row>
    <row r="88" spans="1:9" ht="11.25" customHeight="1">
      <c r="A88" s="250" t="s">
        <v>133</v>
      </c>
      <c r="B88" s="250"/>
      <c r="C88" s="250"/>
      <c r="D88" s="250"/>
      <c r="E88" s="147" t="s">
        <v>190</v>
      </c>
      <c r="F88" s="132"/>
      <c r="G88" s="133"/>
      <c r="H88" s="141"/>
      <c r="I88" s="145"/>
    </row>
    <row r="89" spans="1:9" ht="22.5" customHeight="1">
      <c r="A89" s="250" t="s">
        <v>134</v>
      </c>
      <c r="B89" s="250"/>
      <c r="C89" s="250"/>
      <c r="D89" s="250"/>
      <c r="E89" s="147" t="s">
        <v>286</v>
      </c>
      <c r="F89" s="132"/>
      <c r="G89" s="133"/>
      <c r="H89" s="141"/>
      <c r="I89" s="145"/>
    </row>
    <row r="90" spans="1:9" ht="12.75" customHeight="1">
      <c r="A90" s="250" t="s">
        <v>135</v>
      </c>
      <c r="B90" s="250"/>
      <c r="C90" s="250"/>
      <c r="D90" s="250"/>
      <c r="E90" s="48" t="s">
        <v>81</v>
      </c>
      <c r="F90" s="132"/>
      <c r="G90" s="133"/>
      <c r="H90" s="141"/>
      <c r="I90" s="145"/>
    </row>
    <row r="91" spans="1:9" ht="33" customHeight="1">
      <c r="A91" s="250" t="s">
        <v>136</v>
      </c>
      <c r="B91" s="250"/>
      <c r="C91" s="250"/>
      <c r="D91" s="250"/>
      <c r="E91" s="48" t="s">
        <v>81</v>
      </c>
      <c r="F91" s="135"/>
      <c r="G91" s="136"/>
      <c r="H91" s="142"/>
      <c r="I91" s="145"/>
    </row>
    <row r="92" spans="1:9" ht="84.75" customHeight="1">
      <c r="A92" s="244" t="s">
        <v>138</v>
      </c>
      <c r="B92" s="244"/>
      <c r="C92" s="244"/>
      <c r="D92" s="244"/>
      <c r="E92" s="138"/>
      <c r="F92" s="123">
        <f>'Лицевой счет'!C19</f>
        <v>1168.5</v>
      </c>
      <c r="G92" s="124">
        <f>'[1]Отчет по наряд-заданиям'!Z183+'[1]Отчет по дворникам'!L14</f>
        <v>5107.1005596336918</v>
      </c>
      <c r="H92" s="125">
        <f>G92/F92</f>
        <v>4.3706466064473188</v>
      </c>
      <c r="I92" s="145">
        <v>18</v>
      </c>
    </row>
    <row r="93" spans="1:9" ht="21" customHeight="1">
      <c r="A93" s="246" t="s">
        <v>139</v>
      </c>
      <c r="B93" s="246"/>
      <c r="C93" s="246"/>
      <c r="D93" s="246"/>
      <c r="E93" s="245" t="s">
        <v>286</v>
      </c>
      <c r="F93" s="129"/>
      <c r="G93" s="130"/>
      <c r="H93" s="131"/>
      <c r="I93" s="145"/>
    </row>
    <row r="94" spans="1:9" ht="22.5" customHeight="1">
      <c r="A94" s="243" t="s">
        <v>141</v>
      </c>
      <c r="B94" s="243"/>
      <c r="C94" s="243"/>
      <c r="D94" s="243"/>
      <c r="E94" s="245"/>
      <c r="F94" s="132"/>
      <c r="G94" s="133"/>
      <c r="H94" s="134"/>
      <c r="I94" s="145"/>
    </row>
    <row r="95" spans="1:9" ht="13.5" customHeight="1">
      <c r="A95" s="243" t="s">
        <v>142</v>
      </c>
      <c r="B95" s="243"/>
      <c r="C95" s="243"/>
      <c r="D95" s="243"/>
      <c r="E95" s="245"/>
      <c r="F95" s="132"/>
      <c r="G95" s="133"/>
      <c r="H95" s="134"/>
      <c r="I95" s="145"/>
    </row>
    <row r="96" spans="1:9" ht="22.5" customHeight="1">
      <c r="A96" s="243" t="s">
        <v>143</v>
      </c>
      <c r="B96" s="243"/>
      <c r="C96" s="243"/>
      <c r="D96" s="243"/>
      <c r="E96" s="245"/>
      <c r="F96" s="132"/>
      <c r="G96" s="133"/>
      <c r="H96" s="134"/>
      <c r="I96" s="145"/>
    </row>
    <row r="97" spans="1:39" ht="10.5" customHeight="1">
      <c r="A97" s="246" t="s">
        <v>144</v>
      </c>
      <c r="B97" s="246"/>
      <c r="C97" s="246"/>
      <c r="D97" s="246"/>
      <c r="E97" s="245"/>
      <c r="F97" s="135"/>
      <c r="G97" s="136"/>
      <c r="H97" s="137"/>
      <c r="I97" s="145"/>
    </row>
    <row r="98" spans="1:39" ht="29.25" customHeight="1">
      <c r="A98" s="244" t="s">
        <v>146</v>
      </c>
      <c r="B98" s="244"/>
      <c r="C98" s="244"/>
      <c r="D98" s="244"/>
      <c r="E98" s="138"/>
      <c r="F98" s="123">
        <f>'Лицевой счет'!C19</f>
        <v>1168.5</v>
      </c>
      <c r="G98" s="124">
        <f>'[1]Отчет по наряд-заданиям'!Z184</f>
        <v>0</v>
      </c>
      <c r="H98" s="139">
        <f>G98/F98</f>
        <v>0</v>
      </c>
      <c r="I98" s="145">
        <v>19</v>
      </c>
    </row>
    <row r="99" spans="1:39" ht="11.25" customHeight="1">
      <c r="A99" s="243" t="s">
        <v>147</v>
      </c>
      <c r="B99" s="243"/>
      <c r="C99" s="243"/>
      <c r="D99" s="243"/>
      <c r="E99" s="245" t="s">
        <v>286</v>
      </c>
      <c r="F99" s="129"/>
      <c r="G99" s="130"/>
      <c r="H99" s="131"/>
      <c r="I99" s="145"/>
    </row>
    <row r="100" spans="1:39" ht="31.5" customHeight="1">
      <c r="A100" s="243" t="s">
        <v>148</v>
      </c>
      <c r="B100" s="243"/>
      <c r="C100" s="243"/>
      <c r="D100" s="243"/>
      <c r="E100" s="245"/>
      <c r="F100" s="132"/>
      <c r="G100" s="133"/>
      <c r="H100" s="134"/>
      <c r="I100" s="145"/>
    </row>
    <row r="101" spans="1:39" ht="23.25" customHeight="1">
      <c r="A101" s="246" t="s">
        <v>149</v>
      </c>
      <c r="B101" s="246"/>
      <c r="C101" s="246"/>
      <c r="D101" s="246"/>
      <c r="E101" s="245"/>
      <c r="F101" s="135"/>
      <c r="G101" s="136"/>
      <c r="H101" s="137"/>
      <c r="I101" s="145"/>
    </row>
    <row r="102" spans="1:39" ht="15.75" customHeight="1">
      <c r="A102" s="244" t="s">
        <v>151</v>
      </c>
      <c r="B102" s="244"/>
      <c r="C102" s="244"/>
      <c r="D102" s="244"/>
      <c r="E102" s="138"/>
      <c r="F102" s="123">
        <f>'Лицевой счет'!C19</f>
        <v>1168.5</v>
      </c>
      <c r="G102" s="124">
        <f>'[1]Отчет по наряд-заданиям'!Z185+'[1]Отчет по сбору и вывозу ТБО'!N14</f>
        <v>2898.6299999999997</v>
      </c>
      <c r="H102" s="139">
        <f>G102/F102</f>
        <v>2.480641848523748</v>
      </c>
      <c r="I102" s="145">
        <v>20</v>
      </c>
    </row>
    <row r="103" spans="1:39" ht="11.25" customHeight="1">
      <c r="A103" s="243" t="s">
        <v>152</v>
      </c>
      <c r="B103" s="243"/>
      <c r="C103" s="243"/>
      <c r="D103" s="243"/>
      <c r="E103" s="48" t="s">
        <v>131</v>
      </c>
      <c r="F103" s="126"/>
      <c r="G103" s="127"/>
      <c r="H103" s="148"/>
      <c r="I103" s="145"/>
    </row>
    <row r="104" spans="1:39" ht="57.75" customHeight="1">
      <c r="A104" s="244" t="s">
        <v>154</v>
      </c>
      <c r="B104" s="244"/>
      <c r="C104" s="244"/>
      <c r="D104" s="244"/>
      <c r="E104" s="149"/>
      <c r="F104" s="123">
        <f>'Лицевой счет'!C19</f>
        <v>1168.5</v>
      </c>
      <c r="G104" s="124">
        <f>'[1]Отчет по наряд-заданиям'!Z186+'[1]Дежурства специалистов'!K28*'Лицевой счет'!C19*1</f>
        <v>5060.4404900024774</v>
      </c>
      <c r="H104" s="139">
        <f>G104/F104</f>
        <v>4.3307150106995955</v>
      </c>
      <c r="I104" s="145">
        <v>21</v>
      </c>
    </row>
    <row r="105" spans="1:39" ht="31.5" customHeight="1">
      <c r="A105" s="243" t="s">
        <v>155</v>
      </c>
      <c r="B105" s="243"/>
      <c r="C105" s="243"/>
      <c r="D105" s="243"/>
      <c r="E105" s="48" t="s">
        <v>81</v>
      </c>
      <c r="F105" s="126"/>
      <c r="G105" s="127"/>
      <c r="H105" s="128"/>
      <c r="I105" s="145"/>
    </row>
    <row r="106" spans="1:39" ht="13.5" customHeight="1">
      <c r="A106" s="247" t="s">
        <v>156</v>
      </c>
      <c r="B106" s="248"/>
      <c r="C106" s="248"/>
      <c r="D106" s="248"/>
      <c r="E106" s="248"/>
      <c r="F106" s="248"/>
      <c r="G106" s="248"/>
      <c r="H106" s="249"/>
      <c r="I106" s="145"/>
    </row>
    <row r="107" spans="1:39" ht="14.25" customHeight="1">
      <c r="A107" s="244" t="s">
        <v>156</v>
      </c>
      <c r="B107" s="244"/>
      <c r="C107" s="244"/>
      <c r="D107" s="244"/>
      <c r="E107" s="138"/>
      <c r="F107" s="123">
        <f>'Лицевой счет'!C19</f>
        <v>1168.5</v>
      </c>
      <c r="G107" s="124">
        <f>H107*F107</f>
        <v>5620.4849999999997</v>
      </c>
      <c r="H107" s="125">
        <v>4.8099999999999996</v>
      </c>
      <c r="I107" s="145">
        <v>22</v>
      </c>
    </row>
    <row r="108" spans="1:39" ht="12.75" customHeight="1">
      <c r="A108" s="243" t="s">
        <v>158</v>
      </c>
      <c r="B108" s="243"/>
      <c r="C108" s="243"/>
      <c r="D108" s="243"/>
      <c r="E108" s="48" t="s">
        <v>159</v>
      </c>
      <c r="F108" s="150"/>
      <c r="G108" s="151"/>
      <c r="H108" s="152"/>
      <c r="I108" s="145"/>
    </row>
    <row r="109" spans="1:39" ht="28.5" customHeight="1">
      <c r="A109" s="240" t="s">
        <v>287</v>
      </c>
      <c r="B109" s="240"/>
      <c r="C109" s="240"/>
      <c r="D109" s="240"/>
      <c r="E109" s="240"/>
      <c r="F109" s="153">
        <f>F107</f>
        <v>1168.5</v>
      </c>
      <c r="G109" s="154">
        <f>G107+G104+G102+G98+G92+G85+G81+G77+G70+G67+G63+G60+G58+G55+G50+G47+G43+G40+G36+G33+G29+G27</f>
        <v>23771.550663607646</v>
      </c>
      <c r="H109" s="155">
        <f>H107+H104+H102+H98+H92+H85+H81+H77+H70+H67+H63+H60+H58+H55+H50+H47+H43+H40+H36+H33+H29+H27</f>
        <v>20.34364626752901</v>
      </c>
      <c r="I109" s="145"/>
      <c r="L109" s="156">
        <f>'[1]Отчет по наряд-заданиям'!Z187+'[1]Отчет по дворникам'!L14+'[1]Отчет по сбору и вывозу ТБО'!N14+'[1]Дежурства специалистов'!K28*'Лицевой счет'!C19*1+4.81*'Лицевой счет'!C19</f>
        <v>23771.550663607653</v>
      </c>
      <c r="M109" s="157">
        <f>L109-G109</f>
        <v>0</v>
      </c>
      <c r="O109" s="158">
        <f>[1]а6!O109+январь2018!G109</f>
        <v>235076.49943606288</v>
      </c>
      <c r="AM109" s="83">
        <f>O109-'Лицевой счет'!I114</f>
        <v>-106600.04609079892</v>
      </c>
    </row>
    <row r="110" spans="1:39">
      <c r="A110" s="159"/>
      <c r="B110" s="159"/>
      <c r="C110" s="159"/>
      <c r="D110" s="159"/>
      <c r="E110" s="3"/>
      <c r="F110" s="3"/>
      <c r="G110" s="3"/>
      <c r="H110" s="3"/>
      <c r="I110" s="145"/>
    </row>
    <row r="111" spans="1:39">
      <c r="A111" s="160" t="s">
        <v>288</v>
      </c>
      <c r="B111" s="160"/>
      <c r="C111" s="161" t="s">
        <v>234</v>
      </c>
      <c r="D111" s="161"/>
      <c r="E111" s="161"/>
      <c r="F111" s="162" t="s">
        <v>289</v>
      </c>
      <c r="G111" s="162"/>
      <c r="H111" s="160"/>
      <c r="I111" s="145"/>
    </row>
    <row r="112" spans="1:39" ht="24" customHeight="1">
      <c r="A112" s="163">
        <f>G109</f>
        <v>23771.550663607646</v>
      </c>
      <c r="B112" s="164" t="s">
        <v>290</v>
      </c>
      <c r="C112" s="164"/>
      <c r="D112" s="164"/>
      <c r="E112" s="164"/>
      <c r="F112" s="164"/>
      <c r="G112" s="164"/>
      <c r="H112" s="164"/>
      <c r="I112" s="145"/>
    </row>
    <row r="113" spans="1:9">
      <c r="A113" s="160" t="s">
        <v>291</v>
      </c>
      <c r="B113" s="160"/>
      <c r="C113" s="160"/>
      <c r="D113" s="160"/>
      <c r="E113" s="160"/>
      <c r="F113" s="160"/>
      <c r="G113" s="160"/>
      <c r="H113" s="160"/>
      <c r="I113" s="145"/>
    </row>
    <row r="114" spans="1:9">
      <c r="A114" s="160" t="s">
        <v>292</v>
      </c>
      <c r="B114" s="160"/>
      <c r="C114" s="160"/>
      <c r="D114" s="160"/>
      <c r="E114" s="160"/>
      <c r="F114" s="160"/>
      <c r="G114" s="160"/>
      <c r="H114" s="160"/>
      <c r="I114" s="145"/>
    </row>
    <row r="115" spans="1:9">
      <c r="A115" s="160" t="s">
        <v>293</v>
      </c>
      <c r="B115" s="160"/>
      <c r="C115" s="160"/>
      <c r="D115" s="160"/>
      <c r="E115" s="160"/>
      <c r="F115" s="160"/>
      <c r="G115" s="160"/>
      <c r="H115" s="160"/>
      <c r="I115" s="145"/>
    </row>
    <row r="116" spans="1:9">
      <c r="A116" s="160"/>
      <c r="B116" s="160"/>
      <c r="C116" s="160"/>
      <c r="D116" s="160"/>
      <c r="E116" s="160"/>
      <c r="F116" s="160"/>
      <c r="G116" s="160"/>
      <c r="H116" s="160"/>
      <c r="I116" s="145"/>
    </row>
    <row r="117" spans="1:9">
      <c r="A117" s="160" t="s">
        <v>294</v>
      </c>
      <c r="B117" s="160"/>
      <c r="C117" s="160"/>
      <c r="D117" s="160"/>
      <c r="E117" s="160"/>
      <c r="F117" s="160"/>
      <c r="G117" s="160"/>
      <c r="H117" s="160"/>
      <c r="I117" s="145"/>
    </row>
    <row r="118" spans="1:9">
      <c r="A118" s="160"/>
      <c r="B118" s="160"/>
      <c r="C118" s="160"/>
      <c r="D118" s="160"/>
      <c r="E118" s="160"/>
      <c r="F118" s="160"/>
      <c r="G118" s="160"/>
      <c r="H118" s="160"/>
      <c r="I118" s="145"/>
    </row>
    <row r="119" spans="1:9">
      <c r="A119" s="160" t="s">
        <v>295</v>
      </c>
      <c r="B119" s="165" t="s">
        <v>296</v>
      </c>
      <c r="C119" s="166"/>
      <c r="D119" s="166"/>
      <c r="E119" s="166"/>
      <c r="F119" s="160"/>
      <c r="G119" s="166"/>
      <c r="H119" s="166"/>
      <c r="I119" s="145"/>
    </row>
    <row r="120" spans="1:9" ht="42" customHeight="1">
      <c r="A120" s="160"/>
      <c r="B120" s="241" t="s">
        <v>297</v>
      </c>
      <c r="C120" s="241"/>
      <c r="D120" s="241"/>
      <c r="E120" s="241"/>
      <c r="F120" s="160"/>
      <c r="G120" s="242" t="s">
        <v>298</v>
      </c>
      <c r="H120" s="242"/>
      <c r="I120" s="145"/>
    </row>
    <row r="121" spans="1:9">
      <c r="A121" s="160" t="s">
        <v>299</v>
      </c>
      <c r="B121" s="165" t="s">
        <v>300</v>
      </c>
      <c r="C121" s="166"/>
      <c r="D121" s="166"/>
      <c r="E121" s="166"/>
      <c r="F121" s="160"/>
      <c r="G121" s="166"/>
      <c r="H121" s="166"/>
      <c r="I121" s="145"/>
    </row>
    <row r="122" spans="1:9">
      <c r="A122" s="160"/>
      <c r="B122" s="241" t="s">
        <v>297</v>
      </c>
      <c r="C122" s="241"/>
      <c r="D122" s="241"/>
      <c r="E122" s="241"/>
      <c r="F122" s="160"/>
      <c r="G122" s="242" t="s">
        <v>298</v>
      </c>
      <c r="H122" s="242"/>
      <c r="I122" s="145"/>
    </row>
    <row r="123" spans="1:9">
      <c r="A123" s="167"/>
      <c r="B123" s="167"/>
      <c r="C123" s="167"/>
      <c r="D123" s="167"/>
      <c r="E123" s="160"/>
      <c r="F123" s="160"/>
      <c r="G123" s="160"/>
      <c r="H123" s="160"/>
      <c r="I123" s="145"/>
    </row>
    <row r="124" spans="1:9">
      <c r="A124" s="160"/>
      <c r="B124" s="160"/>
      <c r="C124" s="160"/>
      <c r="D124" s="160"/>
      <c r="E124" s="160"/>
      <c r="F124" s="160"/>
      <c r="G124" s="160"/>
      <c r="H124" s="160"/>
      <c r="I124" s="145"/>
    </row>
    <row r="125" spans="1:9" hidden="1" outlineLevel="1">
      <c r="A125" s="168" t="s">
        <v>301</v>
      </c>
      <c r="B125" s="160"/>
      <c r="C125" s="160"/>
      <c r="D125" s="160"/>
      <c r="E125" s="160"/>
      <c r="F125" s="160"/>
      <c r="G125" s="160"/>
      <c r="H125" s="160"/>
      <c r="I125" s="145"/>
    </row>
    <row r="126" spans="1:9" hidden="1" outlineLevel="1">
      <c r="A126" s="160" t="s">
        <v>302</v>
      </c>
      <c r="B126" s="160"/>
      <c r="C126" s="160"/>
      <c r="D126" s="160"/>
      <c r="E126" s="160"/>
      <c r="F126" s="160"/>
      <c r="G126" s="160"/>
      <c r="H126" s="160"/>
      <c r="I126" s="145"/>
    </row>
    <row r="127" spans="1:9" hidden="1" outlineLevel="1">
      <c r="A127" s="160" t="s">
        <v>303</v>
      </c>
      <c r="B127" s="160"/>
      <c r="C127" s="160"/>
      <c r="D127" s="160"/>
      <c r="E127" s="160"/>
      <c r="F127" s="160"/>
      <c r="G127" s="160"/>
      <c r="H127" s="160"/>
      <c r="I127" s="145"/>
    </row>
    <row r="128" spans="1:9" hidden="1" outlineLevel="1">
      <c r="A128" s="160" t="s">
        <v>304</v>
      </c>
      <c r="B128" s="160"/>
      <c r="C128" s="160"/>
      <c r="D128" s="160"/>
      <c r="E128" s="160"/>
      <c r="F128" s="160"/>
      <c r="G128" s="160"/>
      <c r="H128" s="160"/>
      <c r="I128" s="145"/>
    </row>
    <row r="129" spans="1:9" hidden="1" outlineLevel="1">
      <c r="A129" s="160" t="s">
        <v>305</v>
      </c>
      <c r="B129" s="160"/>
      <c r="C129" s="160"/>
      <c r="D129" s="160"/>
      <c r="E129" s="160"/>
      <c r="F129" s="160"/>
      <c r="G129" s="160"/>
      <c r="H129" s="160"/>
      <c r="I129" s="145"/>
    </row>
    <row r="130" spans="1:9" hidden="1" outlineLevel="1">
      <c r="A130" s="160" t="s">
        <v>306</v>
      </c>
      <c r="B130" s="169"/>
      <c r="C130" s="169"/>
      <c r="D130" s="169"/>
      <c r="E130" s="169"/>
      <c r="F130" s="169"/>
      <c r="G130" s="169"/>
      <c r="H130" s="169"/>
    </row>
    <row r="131" spans="1:9" hidden="1" outlineLevel="1">
      <c r="A131" s="160" t="s">
        <v>307</v>
      </c>
      <c r="B131" s="169"/>
      <c r="C131" s="169"/>
      <c r="D131" s="169"/>
      <c r="E131" s="169"/>
      <c r="F131" s="169"/>
      <c r="G131" s="169"/>
      <c r="H131" s="169"/>
    </row>
    <row r="132" spans="1:9" hidden="1" outlineLevel="1">
      <c r="A132" s="160" t="s">
        <v>308</v>
      </c>
      <c r="B132" s="169"/>
      <c r="C132" s="169"/>
      <c r="D132" s="169"/>
      <c r="E132" s="169"/>
      <c r="F132" s="169"/>
      <c r="G132" s="169"/>
      <c r="H132" s="169"/>
    </row>
    <row r="133" spans="1:9" hidden="1" outlineLevel="1">
      <c r="A133" s="160" t="s">
        <v>309</v>
      </c>
      <c r="B133" s="169"/>
      <c r="C133" s="169"/>
      <c r="D133" s="169"/>
      <c r="E133" s="169"/>
      <c r="F133" s="169"/>
      <c r="G133" s="169"/>
      <c r="H133" s="169"/>
    </row>
    <row r="134" spans="1:9" hidden="1" outlineLevel="1">
      <c r="A134" s="160" t="s">
        <v>310</v>
      </c>
      <c r="B134" s="169"/>
      <c r="C134" s="169"/>
      <c r="D134" s="169"/>
      <c r="E134" s="169"/>
      <c r="F134" s="169"/>
      <c r="G134" s="169"/>
      <c r="H134" s="169"/>
    </row>
    <row r="135" spans="1:9" collapsed="1">
      <c r="A135" s="169"/>
      <c r="B135" s="169"/>
      <c r="C135" s="169"/>
      <c r="D135" s="169"/>
      <c r="E135" s="169"/>
      <c r="F135" s="169"/>
      <c r="G135" s="169"/>
      <c r="H135" s="169"/>
    </row>
    <row r="136" spans="1:9">
      <c r="A136" s="169"/>
      <c r="B136" s="169"/>
      <c r="C136" s="169"/>
      <c r="D136" s="169"/>
      <c r="E136" s="169"/>
      <c r="F136" s="169"/>
      <c r="G136" s="169"/>
      <c r="H136" s="169"/>
    </row>
    <row r="137" spans="1:9">
      <c r="A137" s="86"/>
      <c r="B137" s="86"/>
      <c r="C137" s="86"/>
      <c r="D137" s="86"/>
    </row>
    <row r="138" spans="1:9">
      <c r="A138" s="86"/>
      <c r="B138" s="86"/>
      <c r="C138" s="86"/>
      <c r="D138" s="86"/>
    </row>
    <row r="139" spans="1:9">
      <c r="A139" s="86"/>
      <c r="B139" s="86"/>
      <c r="C139" s="86"/>
      <c r="D139" s="86"/>
    </row>
    <row r="140" spans="1:9">
      <c r="A140" s="86"/>
      <c r="B140" s="86"/>
      <c r="C140" s="86"/>
      <c r="D140" s="86"/>
    </row>
    <row r="141" spans="1:9">
      <c r="A141" s="86"/>
      <c r="B141" s="86"/>
      <c r="C141" s="86"/>
      <c r="D141" s="86"/>
    </row>
    <row r="142" spans="1:9">
      <c r="A142" s="86"/>
      <c r="B142" s="86"/>
      <c r="C142" s="86"/>
      <c r="D142" s="86"/>
    </row>
    <row r="143" spans="1:9">
      <c r="A143" s="86"/>
      <c r="B143" s="86"/>
      <c r="C143" s="86"/>
      <c r="D143" s="86"/>
    </row>
    <row r="144" spans="1:9">
      <c r="A144" s="86"/>
      <c r="B144" s="86"/>
      <c r="C144" s="86"/>
      <c r="D144" s="86"/>
    </row>
    <row r="145" spans="1:4">
      <c r="A145" s="86"/>
      <c r="B145" s="86"/>
      <c r="C145" s="86"/>
      <c r="D145" s="86"/>
    </row>
    <row r="146" spans="1:4">
      <c r="A146" s="86"/>
      <c r="B146" s="86"/>
      <c r="C146" s="86"/>
      <c r="D146" s="86"/>
    </row>
    <row r="147" spans="1:4">
      <c r="A147" s="86"/>
      <c r="B147" s="86"/>
      <c r="C147" s="86"/>
      <c r="D147" s="86"/>
    </row>
    <row r="148" spans="1:4">
      <c r="A148" s="86"/>
      <c r="B148" s="86"/>
      <c r="C148" s="86"/>
      <c r="D148" s="86"/>
    </row>
    <row r="149" spans="1:4">
      <c r="A149" s="86"/>
      <c r="B149" s="86"/>
      <c r="C149" s="86"/>
      <c r="D149" s="86"/>
    </row>
    <row r="150" spans="1:4">
      <c r="A150" s="86"/>
      <c r="B150" s="86"/>
      <c r="C150" s="86"/>
      <c r="D150" s="86"/>
    </row>
    <row r="151" spans="1:4">
      <c r="A151" s="86"/>
      <c r="B151" s="86"/>
      <c r="C151" s="86"/>
      <c r="D151" s="86"/>
    </row>
    <row r="152" spans="1:4">
      <c r="A152" s="86"/>
      <c r="B152" s="86"/>
      <c r="C152" s="86"/>
      <c r="D152" s="86"/>
    </row>
    <row r="153" spans="1:4">
      <c r="A153" s="86"/>
      <c r="B153" s="86"/>
      <c r="C153" s="86"/>
      <c r="D153" s="86"/>
    </row>
    <row r="154" spans="1:4">
      <c r="A154" s="86"/>
      <c r="B154" s="86"/>
      <c r="C154" s="86"/>
      <c r="D154" s="86"/>
    </row>
    <row r="155" spans="1:4">
      <c r="A155" s="86"/>
      <c r="B155" s="86"/>
      <c r="C155" s="86"/>
      <c r="D155" s="86"/>
    </row>
    <row r="156" spans="1:4">
      <c r="A156" s="86"/>
      <c r="B156" s="86"/>
      <c r="C156" s="86"/>
      <c r="D156" s="86"/>
    </row>
    <row r="157" spans="1:4">
      <c r="A157" s="86"/>
      <c r="B157" s="86"/>
      <c r="C157" s="86"/>
      <c r="D157" s="86"/>
    </row>
    <row r="158" spans="1:4">
      <c r="A158" s="86"/>
      <c r="B158" s="86"/>
      <c r="C158" s="86"/>
      <c r="D158" s="86"/>
    </row>
    <row r="159" spans="1:4">
      <c r="A159" s="86"/>
      <c r="B159" s="86"/>
      <c r="C159" s="86"/>
      <c r="D159" s="86"/>
    </row>
    <row r="160" spans="1:4">
      <c r="A160" s="86"/>
      <c r="B160" s="86"/>
      <c r="C160" s="86"/>
      <c r="D160" s="86"/>
    </row>
    <row r="161" spans="1:4">
      <c r="A161" s="86"/>
      <c r="B161" s="86"/>
      <c r="C161" s="86"/>
      <c r="D161" s="86"/>
    </row>
    <row r="162" spans="1:4">
      <c r="A162" s="86"/>
      <c r="B162" s="86"/>
      <c r="C162" s="86"/>
      <c r="D162" s="86"/>
    </row>
    <row r="163" spans="1:4">
      <c r="A163" s="86"/>
      <c r="B163" s="86"/>
      <c r="C163" s="86"/>
      <c r="D163" s="86"/>
    </row>
    <row r="164" spans="1:4">
      <c r="A164" s="86"/>
      <c r="B164" s="86"/>
      <c r="C164" s="86"/>
      <c r="D164" s="86"/>
    </row>
    <row r="165" spans="1:4">
      <c r="A165" s="86"/>
      <c r="B165" s="86"/>
      <c r="C165" s="86"/>
      <c r="D165" s="86"/>
    </row>
    <row r="166" spans="1:4">
      <c r="A166" s="86"/>
      <c r="B166" s="86"/>
      <c r="C166" s="86"/>
      <c r="D166" s="86"/>
    </row>
    <row r="167" spans="1:4">
      <c r="A167" s="86"/>
      <c r="B167" s="86"/>
      <c r="C167" s="86"/>
      <c r="D167" s="86"/>
    </row>
    <row r="168" spans="1:4">
      <c r="A168" s="86"/>
      <c r="B168" s="86"/>
      <c r="C168" s="86"/>
      <c r="D168" s="86"/>
    </row>
    <row r="169" spans="1:4">
      <c r="A169" s="86"/>
      <c r="B169" s="86"/>
      <c r="C169" s="86"/>
      <c r="D169" s="86"/>
    </row>
    <row r="170" spans="1:4">
      <c r="A170" s="86"/>
      <c r="B170" s="86"/>
      <c r="C170" s="86"/>
      <c r="D170" s="86"/>
    </row>
    <row r="171" spans="1:4">
      <c r="A171" s="86"/>
      <c r="B171" s="86"/>
      <c r="C171" s="86"/>
      <c r="D171" s="86"/>
    </row>
    <row r="172" spans="1:4">
      <c r="A172" s="86"/>
      <c r="B172" s="86"/>
      <c r="C172" s="86"/>
      <c r="D172" s="86"/>
    </row>
    <row r="173" spans="1:4">
      <c r="A173" s="86"/>
      <c r="B173" s="86"/>
      <c r="C173" s="86"/>
      <c r="D173" s="86"/>
    </row>
    <row r="174" spans="1:4">
      <c r="A174" s="86"/>
      <c r="B174" s="86"/>
      <c r="C174" s="86"/>
      <c r="D174" s="86"/>
    </row>
    <row r="175" spans="1:4">
      <c r="A175" s="86"/>
      <c r="B175" s="86"/>
      <c r="C175" s="86"/>
      <c r="D175" s="86"/>
    </row>
    <row r="176" spans="1:4">
      <c r="A176" s="86"/>
      <c r="B176" s="86"/>
      <c r="C176" s="86"/>
      <c r="D176" s="86"/>
    </row>
    <row r="177" spans="1:4">
      <c r="A177" s="86"/>
      <c r="B177" s="86"/>
      <c r="C177" s="86"/>
      <c r="D177" s="86"/>
    </row>
    <row r="178" spans="1:4">
      <c r="A178" s="86"/>
      <c r="B178" s="86"/>
      <c r="C178" s="86"/>
      <c r="D178" s="86"/>
    </row>
    <row r="179" spans="1:4">
      <c r="A179" s="86"/>
      <c r="B179" s="86"/>
      <c r="C179" s="86"/>
      <c r="D179" s="86"/>
    </row>
    <row r="180" spans="1:4">
      <c r="A180" s="86"/>
      <c r="B180" s="86"/>
      <c r="C180" s="86"/>
      <c r="D180" s="86"/>
    </row>
    <row r="181" spans="1:4">
      <c r="A181" s="86"/>
      <c r="B181" s="86"/>
      <c r="C181" s="86"/>
      <c r="D181" s="86"/>
    </row>
    <row r="182" spans="1:4">
      <c r="A182" s="86"/>
      <c r="B182" s="86"/>
      <c r="C182" s="86"/>
      <c r="D182" s="86"/>
    </row>
    <row r="183" spans="1:4">
      <c r="A183" s="86"/>
      <c r="B183" s="86"/>
      <c r="C183" s="86"/>
      <c r="D183" s="86"/>
    </row>
    <row r="184" spans="1:4">
      <c r="A184" s="86"/>
      <c r="B184" s="86"/>
      <c r="C184" s="86"/>
      <c r="D184" s="86"/>
    </row>
    <row r="185" spans="1:4">
      <c r="A185" s="86"/>
      <c r="B185" s="86"/>
      <c r="C185" s="86"/>
      <c r="D185" s="86"/>
    </row>
    <row r="186" spans="1:4">
      <c r="A186" s="86"/>
      <c r="B186" s="86"/>
      <c r="C186" s="86"/>
      <c r="D186" s="86"/>
    </row>
    <row r="187" spans="1:4">
      <c r="A187" s="86"/>
      <c r="B187" s="86"/>
      <c r="C187" s="86"/>
      <c r="D187" s="86"/>
    </row>
    <row r="188" spans="1:4">
      <c r="A188" s="86"/>
      <c r="B188" s="86"/>
      <c r="C188" s="86"/>
      <c r="D188" s="86"/>
    </row>
    <row r="189" spans="1:4">
      <c r="A189" s="86"/>
      <c r="B189" s="86"/>
      <c r="C189" s="86"/>
      <c r="D189" s="86"/>
    </row>
    <row r="190" spans="1:4">
      <c r="A190" s="86"/>
      <c r="B190" s="86"/>
      <c r="C190" s="86"/>
      <c r="D190" s="86"/>
    </row>
    <row r="191" spans="1:4">
      <c r="A191" s="86"/>
      <c r="B191" s="86"/>
      <c r="C191" s="86"/>
      <c r="D191" s="86"/>
    </row>
    <row r="192" spans="1:4">
      <c r="A192" s="86"/>
      <c r="B192" s="86"/>
      <c r="C192" s="86"/>
      <c r="D192" s="86"/>
    </row>
    <row r="193" spans="1:4">
      <c r="A193" s="86"/>
      <c r="B193" s="86"/>
      <c r="C193" s="86"/>
      <c r="D193" s="86"/>
    </row>
    <row r="194" spans="1:4">
      <c r="A194" s="86"/>
      <c r="B194" s="86"/>
      <c r="C194" s="86"/>
      <c r="D194" s="86"/>
    </row>
    <row r="195" spans="1:4">
      <c r="A195" s="86"/>
      <c r="B195" s="86"/>
      <c r="C195" s="86"/>
      <c r="D195" s="86"/>
    </row>
    <row r="196" spans="1:4">
      <c r="A196" s="86"/>
      <c r="B196" s="86"/>
      <c r="C196" s="86"/>
      <c r="D196" s="86"/>
    </row>
    <row r="197" spans="1:4">
      <c r="A197" s="86"/>
      <c r="B197" s="86"/>
      <c r="C197" s="86"/>
      <c r="D197" s="86"/>
    </row>
    <row r="198" spans="1:4">
      <c r="A198" s="86"/>
      <c r="B198" s="86"/>
      <c r="C198" s="86"/>
      <c r="D198" s="86"/>
    </row>
    <row r="199" spans="1:4">
      <c r="A199" s="86"/>
      <c r="B199" s="86"/>
      <c r="C199" s="86"/>
      <c r="D199" s="86"/>
    </row>
    <row r="200" spans="1:4">
      <c r="A200" s="86"/>
      <c r="B200" s="86"/>
      <c r="C200" s="86"/>
      <c r="D200" s="86"/>
    </row>
    <row r="201" spans="1:4">
      <c r="A201" s="86"/>
      <c r="B201" s="86"/>
      <c r="C201" s="86"/>
      <c r="D201" s="86"/>
    </row>
    <row r="202" spans="1:4">
      <c r="A202" s="86"/>
      <c r="B202" s="86"/>
      <c r="C202" s="86"/>
      <c r="D202" s="86"/>
    </row>
    <row r="203" spans="1:4">
      <c r="A203" s="86"/>
      <c r="B203" s="86"/>
      <c r="C203" s="86"/>
      <c r="D203" s="86"/>
    </row>
    <row r="204" spans="1:4">
      <c r="A204" s="86"/>
      <c r="B204" s="86"/>
      <c r="C204" s="86"/>
      <c r="D204" s="86"/>
    </row>
    <row r="205" spans="1:4">
      <c r="A205" s="86"/>
      <c r="B205" s="86"/>
      <c r="C205" s="86"/>
      <c r="D205" s="86"/>
    </row>
    <row r="206" spans="1:4">
      <c r="A206" s="86"/>
      <c r="B206" s="86"/>
      <c r="C206" s="86"/>
      <c r="D206" s="86"/>
    </row>
    <row r="207" spans="1:4">
      <c r="A207" s="86"/>
      <c r="B207" s="86"/>
      <c r="C207" s="86"/>
      <c r="D207" s="86"/>
    </row>
    <row r="208" spans="1:4">
      <c r="A208" s="86"/>
      <c r="B208" s="86"/>
      <c r="C208" s="86"/>
      <c r="D208" s="86"/>
    </row>
    <row r="209" spans="1:4">
      <c r="A209" s="86"/>
      <c r="B209" s="86"/>
      <c r="C209" s="86"/>
      <c r="D209" s="86"/>
    </row>
    <row r="210" spans="1:4">
      <c r="A210" s="86"/>
      <c r="B210" s="86"/>
      <c r="C210" s="86"/>
      <c r="D210" s="86"/>
    </row>
    <row r="211" spans="1:4">
      <c r="A211" s="86"/>
      <c r="B211" s="86"/>
      <c r="C211" s="86"/>
      <c r="D211" s="86"/>
    </row>
    <row r="212" spans="1:4">
      <c r="A212" s="86"/>
      <c r="B212" s="86"/>
      <c r="C212" s="86"/>
      <c r="D212" s="86"/>
    </row>
    <row r="213" spans="1:4">
      <c r="A213" s="86"/>
      <c r="B213" s="86"/>
      <c r="C213" s="86"/>
      <c r="D213" s="86"/>
    </row>
    <row r="214" spans="1:4">
      <c r="A214" s="86"/>
      <c r="B214" s="86"/>
      <c r="C214" s="86"/>
      <c r="D214" s="86"/>
    </row>
    <row r="215" spans="1:4">
      <c r="A215" s="86"/>
      <c r="B215" s="86"/>
      <c r="C215" s="86"/>
      <c r="D215" s="86"/>
    </row>
    <row r="216" spans="1:4">
      <c r="A216" s="86"/>
      <c r="B216" s="86"/>
      <c r="C216" s="86"/>
      <c r="D216" s="86"/>
    </row>
    <row r="217" spans="1:4">
      <c r="A217" s="86"/>
      <c r="B217" s="86"/>
      <c r="C217" s="86"/>
      <c r="D217" s="86"/>
    </row>
    <row r="218" spans="1:4">
      <c r="A218" s="86"/>
      <c r="B218" s="86"/>
      <c r="C218" s="86"/>
      <c r="D218" s="86"/>
    </row>
    <row r="219" spans="1:4">
      <c r="A219" s="86"/>
      <c r="B219" s="86"/>
      <c r="C219" s="86"/>
      <c r="D219" s="86"/>
    </row>
    <row r="220" spans="1:4">
      <c r="A220" s="86"/>
      <c r="B220" s="86"/>
      <c r="C220" s="86"/>
      <c r="D220" s="86"/>
    </row>
    <row r="221" spans="1:4">
      <c r="A221" s="86"/>
      <c r="B221" s="86"/>
      <c r="C221" s="86"/>
      <c r="D221" s="86"/>
    </row>
    <row r="222" spans="1:4">
      <c r="A222" s="86"/>
      <c r="B222" s="86"/>
      <c r="C222" s="86"/>
      <c r="D222" s="86"/>
    </row>
    <row r="223" spans="1:4">
      <c r="A223" s="86"/>
      <c r="B223" s="86"/>
      <c r="C223" s="86"/>
      <c r="D223" s="86"/>
    </row>
    <row r="224" spans="1:4">
      <c r="A224" s="86"/>
      <c r="B224" s="86"/>
      <c r="C224" s="86"/>
      <c r="D224" s="86"/>
    </row>
    <row r="225" spans="1:4">
      <c r="A225" s="86"/>
      <c r="B225" s="86"/>
      <c r="C225" s="86"/>
      <c r="D225" s="86"/>
    </row>
    <row r="226" spans="1:4">
      <c r="A226" s="86"/>
      <c r="B226" s="86"/>
      <c r="C226" s="86"/>
      <c r="D226" s="86"/>
    </row>
    <row r="227" spans="1:4">
      <c r="A227" s="86"/>
      <c r="B227" s="86"/>
      <c r="C227" s="86"/>
      <c r="D227" s="86"/>
    </row>
    <row r="228" spans="1:4">
      <c r="A228" s="86"/>
      <c r="B228" s="86"/>
      <c r="C228" s="86"/>
      <c r="D228" s="86"/>
    </row>
    <row r="229" spans="1:4">
      <c r="A229" s="86"/>
      <c r="B229" s="86"/>
      <c r="C229" s="86"/>
      <c r="D229" s="86"/>
    </row>
    <row r="230" spans="1:4">
      <c r="A230" s="86"/>
      <c r="B230" s="86"/>
      <c r="C230" s="86"/>
      <c r="D230" s="86"/>
    </row>
    <row r="231" spans="1:4">
      <c r="A231" s="86"/>
      <c r="B231" s="86"/>
      <c r="C231" s="86"/>
      <c r="D231" s="86"/>
    </row>
    <row r="232" spans="1:4">
      <c r="A232" s="86"/>
      <c r="B232" s="86"/>
      <c r="C232" s="86"/>
      <c r="D232" s="86"/>
    </row>
    <row r="233" spans="1:4">
      <c r="A233" s="86"/>
      <c r="B233" s="86"/>
      <c r="C233" s="86"/>
      <c r="D233" s="86"/>
    </row>
    <row r="234" spans="1:4">
      <c r="A234" s="86"/>
      <c r="B234" s="86"/>
      <c r="C234" s="86"/>
      <c r="D234" s="86"/>
    </row>
    <row r="235" spans="1:4">
      <c r="A235" s="86"/>
      <c r="B235" s="86"/>
      <c r="C235" s="86"/>
      <c r="D235" s="86"/>
    </row>
    <row r="236" spans="1:4">
      <c r="A236" s="86"/>
      <c r="B236" s="86"/>
      <c r="C236" s="86"/>
      <c r="D236" s="86"/>
    </row>
    <row r="237" spans="1:4">
      <c r="A237" s="86"/>
      <c r="B237" s="86"/>
      <c r="C237" s="86"/>
      <c r="D237" s="86"/>
    </row>
    <row r="238" spans="1:4">
      <c r="A238" s="86"/>
      <c r="B238" s="86"/>
      <c r="C238" s="86"/>
      <c r="D238" s="86"/>
    </row>
    <row r="239" spans="1:4">
      <c r="A239" s="86"/>
      <c r="B239" s="86"/>
      <c r="C239" s="86"/>
      <c r="D239" s="86"/>
    </row>
    <row r="240" spans="1:4">
      <c r="A240" s="86"/>
      <c r="B240" s="86"/>
      <c r="C240" s="86"/>
      <c r="D240" s="86"/>
    </row>
    <row r="241" spans="1:4">
      <c r="A241" s="86"/>
      <c r="B241" s="86"/>
      <c r="C241" s="86"/>
      <c r="D241" s="86"/>
    </row>
    <row r="242" spans="1:4">
      <c r="A242" s="86"/>
      <c r="B242" s="86"/>
      <c r="C242" s="86"/>
      <c r="D242" s="86"/>
    </row>
    <row r="243" spans="1:4">
      <c r="A243" s="86"/>
      <c r="B243" s="86"/>
      <c r="C243" s="86"/>
      <c r="D243" s="86"/>
    </row>
    <row r="244" spans="1:4">
      <c r="A244" s="86"/>
      <c r="B244" s="86"/>
      <c r="C244" s="86"/>
      <c r="D244" s="86"/>
    </row>
    <row r="245" spans="1:4">
      <c r="A245" s="86"/>
      <c r="B245" s="86"/>
      <c r="C245" s="86"/>
      <c r="D245" s="86"/>
    </row>
    <row r="246" spans="1:4">
      <c r="A246" s="86"/>
      <c r="B246" s="86"/>
      <c r="C246" s="86"/>
      <c r="D246" s="86"/>
    </row>
    <row r="247" spans="1:4">
      <c r="A247" s="86"/>
      <c r="B247" s="86"/>
      <c r="C247" s="86"/>
      <c r="D247" s="86"/>
    </row>
    <row r="248" spans="1:4">
      <c r="A248" s="86"/>
      <c r="B248" s="86"/>
      <c r="C248" s="86"/>
      <c r="D248" s="86"/>
    </row>
    <row r="249" spans="1:4">
      <c r="A249" s="86"/>
      <c r="B249" s="86"/>
      <c r="C249" s="86"/>
      <c r="D249" s="86"/>
    </row>
    <row r="250" spans="1:4">
      <c r="A250" s="86"/>
      <c r="B250" s="86"/>
      <c r="C250" s="86"/>
      <c r="D250" s="86"/>
    </row>
    <row r="251" spans="1:4">
      <c r="A251" s="86"/>
      <c r="B251" s="86"/>
      <c r="C251" s="86"/>
      <c r="D251" s="86"/>
    </row>
    <row r="252" spans="1:4">
      <c r="A252" s="86"/>
      <c r="B252" s="86"/>
      <c r="C252" s="86"/>
      <c r="D252" s="86"/>
    </row>
    <row r="253" spans="1:4">
      <c r="A253" s="86"/>
      <c r="B253" s="86"/>
      <c r="C253" s="86"/>
      <c r="D253" s="86"/>
    </row>
    <row r="254" spans="1:4">
      <c r="A254" s="86"/>
      <c r="B254" s="86"/>
      <c r="C254" s="86"/>
      <c r="D254" s="86"/>
    </row>
    <row r="255" spans="1:4">
      <c r="A255" s="86"/>
      <c r="B255" s="86"/>
      <c r="C255" s="86"/>
      <c r="D255" s="86"/>
    </row>
    <row r="256" spans="1:4">
      <c r="A256" s="86"/>
      <c r="B256" s="86"/>
      <c r="C256" s="86"/>
      <c r="D256" s="86"/>
    </row>
    <row r="257" spans="1:4">
      <c r="A257" s="86"/>
      <c r="B257" s="86"/>
      <c r="C257" s="86"/>
      <c r="D257" s="86"/>
    </row>
    <row r="258" spans="1:4">
      <c r="A258" s="86"/>
      <c r="B258" s="86"/>
      <c r="C258" s="86"/>
      <c r="D258" s="86"/>
    </row>
    <row r="259" spans="1:4">
      <c r="A259" s="86"/>
      <c r="B259" s="86"/>
      <c r="C259" s="86"/>
      <c r="D259" s="86"/>
    </row>
    <row r="260" spans="1:4">
      <c r="A260" s="86"/>
      <c r="B260" s="86"/>
      <c r="C260" s="86"/>
      <c r="D260" s="86"/>
    </row>
    <row r="261" spans="1:4">
      <c r="A261" s="86"/>
      <c r="B261" s="86"/>
      <c r="C261" s="86"/>
      <c r="D261" s="86"/>
    </row>
    <row r="262" spans="1:4">
      <c r="A262" s="86"/>
      <c r="B262" s="86"/>
      <c r="C262" s="86"/>
      <c r="D262" s="86"/>
    </row>
    <row r="263" spans="1:4">
      <c r="A263" s="86"/>
      <c r="B263" s="86"/>
      <c r="C263" s="86"/>
      <c r="D263" s="86"/>
    </row>
    <row r="264" spans="1:4">
      <c r="A264" s="86"/>
      <c r="B264" s="86"/>
      <c r="C264" s="86"/>
      <c r="D264" s="86"/>
    </row>
    <row r="265" spans="1:4">
      <c r="A265" s="86"/>
      <c r="B265" s="86"/>
      <c r="C265" s="86"/>
      <c r="D265" s="86"/>
    </row>
    <row r="266" spans="1:4">
      <c r="A266" s="86"/>
      <c r="B266" s="86"/>
      <c r="C266" s="86"/>
      <c r="D266" s="86"/>
    </row>
    <row r="267" spans="1:4">
      <c r="A267" s="86"/>
      <c r="B267" s="86"/>
      <c r="C267" s="86"/>
      <c r="D267" s="86"/>
    </row>
    <row r="268" spans="1:4">
      <c r="A268" s="86"/>
      <c r="B268" s="86"/>
      <c r="C268" s="86"/>
      <c r="D268" s="86"/>
    </row>
    <row r="269" spans="1:4">
      <c r="A269" s="86"/>
      <c r="B269" s="86"/>
      <c r="C269" s="86"/>
      <c r="D269" s="86"/>
    </row>
    <row r="270" spans="1:4">
      <c r="A270" s="86"/>
      <c r="B270" s="86"/>
      <c r="C270" s="86"/>
      <c r="D270" s="86"/>
    </row>
    <row r="271" spans="1:4">
      <c r="A271" s="86"/>
      <c r="B271" s="86"/>
      <c r="C271" s="86"/>
      <c r="D271" s="86"/>
    </row>
    <row r="272" spans="1:4">
      <c r="A272" s="86"/>
      <c r="B272" s="86"/>
      <c r="C272" s="86"/>
      <c r="D272" s="86"/>
    </row>
    <row r="273" spans="1:4">
      <c r="A273" s="86"/>
      <c r="B273" s="86"/>
      <c r="C273" s="86"/>
      <c r="D273" s="86"/>
    </row>
    <row r="274" spans="1:4">
      <c r="A274" s="86"/>
      <c r="B274" s="86"/>
      <c r="C274" s="86"/>
      <c r="D274" s="86"/>
    </row>
    <row r="275" spans="1:4">
      <c r="A275" s="86"/>
      <c r="B275" s="86"/>
      <c r="C275" s="86"/>
      <c r="D275" s="86"/>
    </row>
    <row r="276" spans="1:4">
      <c r="A276" s="86"/>
      <c r="B276" s="86"/>
      <c r="C276" s="86"/>
      <c r="D276" s="86"/>
    </row>
    <row r="277" spans="1:4">
      <c r="A277" s="86"/>
      <c r="B277" s="86"/>
      <c r="C277" s="86"/>
      <c r="D277" s="86"/>
    </row>
    <row r="278" spans="1:4">
      <c r="A278" s="86"/>
      <c r="B278" s="86"/>
      <c r="C278" s="86"/>
      <c r="D278" s="86"/>
    </row>
    <row r="279" spans="1:4">
      <c r="A279" s="86"/>
      <c r="B279" s="86"/>
      <c r="C279" s="86"/>
      <c r="D279" s="86"/>
    </row>
    <row r="280" spans="1:4">
      <c r="A280" s="86"/>
      <c r="B280" s="86"/>
      <c r="C280" s="86"/>
      <c r="D280" s="86"/>
    </row>
    <row r="281" spans="1:4">
      <c r="A281" s="86"/>
      <c r="B281" s="86"/>
      <c r="C281" s="86"/>
      <c r="D281" s="86"/>
    </row>
    <row r="282" spans="1:4">
      <c r="A282" s="86"/>
      <c r="B282" s="86"/>
      <c r="C282" s="86"/>
      <c r="D282" s="86"/>
    </row>
    <row r="283" spans="1:4">
      <c r="A283" s="86"/>
      <c r="B283" s="86"/>
      <c r="C283" s="86"/>
      <c r="D283" s="86"/>
    </row>
    <row r="284" spans="1:4">
      <c r="A284" s="86"/>
      <c r="B284" s="86"/>
      <c r="C284" s="86"/>
      <c r="D284" s="86"/>
    </row>
    <row r="285" spans="1:4">
      <c r="A285" s="86"/>
      <c r="B285" s="86"/>
      <c r="C285" s="86"/>
      <c r="D285" s="86"/>
    </row>
    <row r="286" spans="1:4">
      <c r="A286" s="86"/>
      <c r="B286" s="86"/>
      <c r="C286" s="86"/>
      <c r="D286" s="86"/>
    </row>
    <row r="287" spans="1:4">
      <c r="A287" s="86"/>
      <c r="B287" s="86"/>
      <c r="C287" s="86"/>
      <c r="D287" s="86"/>
    </row>
    <row r="288" spans="1:4">
      <c r="A288" s="86"/>
      <c r="B288" s="86"/>
      <c r="C288" s="86"/>
      <c r="D288" s="86"/>
    </row>
    <row r="289" spans="1:4">
      <c r="A289" s="86"/>
      <c r="B289" s="86"/>
      <c r="C289" s="86"/>
      <c r="D289" s="86"/>
    </row>
    <row r="290" spans="1:4">
      <c r="A290" s="86"/>
      <c r="B290" s="86"/>
      <c r="C290" s="86"/>
      <c r="D290" s="86"/>
    </row>
    <row r="291" spans="1:4">
      <c r="A291" s="86"/>
      <c r="B291" s="86"/>
      <c r="C291" s="86"/>
      <c r="D291" s="86"/>
    </row>
    <row r="292" spans="1:4">
      <c r="A292" s="86"/>
      <c r="B292" s="86"/>
      <c r="C292" s="86"/>
      <c r="D292" s="86"/>
    </row>
    <row r="293" spans="1:4">
      <c r="A293" s="86"/>
      <c r="B293" s="86"/>
      <c r="C293" s="86"/>
      <c r="D293" s="86"/>
    </row>
    <row r="294" spans="1:4">
      <c r="A294" s="86"/>
      <c r="B294" s="86"/>
      <c r="C294" s="86"/>
      <c r="D294" s="86"/>
    </row>
    <row r="295" spans="1:4">
      <c r="A295" s="86"/>
      <c r="B295" s="86"/>
      <c r="C295" s="86"/>
      <c r="D295" s="86"/>
    </row>
    <row r="296" spans="1:4">
      <c r="A296" s="86"/>
      <c r="B296" s="86"/>
      <c r="C296" s="86"/>
      <c r="D296" s="86"/>
    </row>
    <row r="297" spans="1:4">
      <c r="A297" s="86"/>
      <c r="B297" s="86"/>
      <c r="C297" s="86"/>
      <c r="D297" s="86"/>
    </row>
    <row r="298" spans="1:4">
      <c r="A298" s="86"/>
      <c r="B298" s="86"/>
      <c r="C298" s="86"/>
      <c r="D298" s="86"/>
    </row>
    <row r="299" spans="1:4">
      <c r="A299" s="86"/>
      <c r="B299" s="86"/>
      <c r="C299" s="86"/>
      <c r="D299" s="86"/>
    </row>
    <row r="300" spans="1:4">
      <c r="A300" s="86"/>
      <c r="B300" s="86"/>
      <c r="C300" s="86"/>
      <c r="D300" s="86"/>
    </row>
    <row r="301" spans="1:4">
      <c r="A301" s="86"/>
      <c r="B301" s="86"/>
      <c r="C301" s="86"/>
      <c r="D301" s="86"/>
    </row>
    <row r="302" spans="1:4">
      <c r="A302" s="86"/>
      <c r="B302" s="86"/>
      <c r="C302" s="86"/>
      <c r="D302" s="86"/>
    </row>
    <row r="303" spans="1:4">
      <c r="A303" s="86"/>
      <c r="B303" s="86"/>
      <c r="C303" s="86"/>
      <c r="D303" s="86"/>
    </row>
    <row r="304" spans="1:4">
      <c r="A304" s="86"/>
      <c r="B304" s="86"/>
      <c r="C304" s="86"/>
      <c r="D304" s="86"/>
    </row>
    <row r="305" spans="1:4">
      <c r="A305" s="86"/>
      <c r="B305" s="86"/>
      <c r="C305" s="86"/>
      <c r="D305" s="86"/>
    </row>
    <row r="306" spans="1:4">
      <c r="A306" s="86"/>
      <c r="B306" s="86"/>
      <c r="C306" s="86"/>
      <c r="D306" s="86"/>
    </row>
    <row r="307" spans="1:4">
      <c r="A307" s="86"/>
      <c r="B307" s="86"/>
      <c r="C307" s="86"/>
      <c r="D307" s="86"/>
    </row>
    <row r="308" spans="1:4">
      <c r="A308" s="86"/>
      <c r="B308" s="86"/>
      <c r="C308" s="86"/>
      <c r="D308" s="86"/>
    </row>
  </sheetData>
  <mergeCells count="99">
    <mergeCell ref="A25:D25"/>
    <mergeCell ref="A6:H6"/>
    <mergeCell ref="A7:H7"/>
    <mergeCell ref="A8:H8"/>
    <mergeCell ref="A9:H9"/>
    <mergeCell ref="A10:H10"/>
    <mergeCell ref="E37:E38"/>
    <mergeCell ref="A38:D38"/>
    <mergeCell ref="A26:H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H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H84"/>
    <mergeCell ref="A85:D85"/>
    <mergeCell ref="A86:D86"/>
    <mergeCell ref="A87:D87"/>
    <mergeCell ref="A88:D88"/>
    <mergeCell ref="A89:D89"/>
    <mergeCell ref="A90:D90"/>
    <mergeCell ref="A92:D92"/>
    <mergeCell ref="A93:D93"/>
    <mergeCell ref="E93:E97"/>
    <mergeCell ref="A94:D94"/>
    <mergeCell ref="A95:D95"/>
    <mergeCell ref="A96:D96"/>
    <mergeCell ref="A97:D97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H106"/>
    <mergeCell ref="A107:D107"/>
    <mergeCell ref="A109:E109"/>
    <mergeCell ref="B120:E120"/>
    <mergeCell ref="G120:H120"/>
    <mergeCell ref="B122:E122"/>
    <mergeCell ref="G122:H122"/>
  </mergeCells>
  <dataValidations count="5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H12">
      <formula1>Новаядата</formula1>
    </dataValidation>
    <dataValidation type="list" allowBlank="1" showInputMessage="1" showErrorMessage="1" sqref="Q8:Q18">
      <formula1>$H$12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08"/>
  <sheetViews>
    <sheetView topLeftCell="A97" workbookViewId="0">
      <selection activeCell="G97" sqref="G1:G1048576"/>
    </sheetView>
  </sheetViews>
  <sheetFormatPr defaultRowHeight="12.75" outlineLevelRow="1"/>
  <cols>
    <col min="1" max="4" width="15" customWidth="1"/>
    <col min="5" max="5" width="20.140625" customWidth="1"/>
    <col min="6" max="6" width="12.42578125" customWidth="1"/>
    <col min="7" max="7" width="18.42578125" customWidth="1"/>
    <col min="8" max="8" width="16.5703125" customWidth="1"/>
    <col min="9" max="9" width="9.140625" style="22"/>
    <col min="14" max="14" width="9.140625" customWidth="1"/>
    <col min="15" max="15" width="10.140625" bestFit="1" customWidth="1"/>
    <col min="16" max="26" width="9.140625" hidden="1" customWidth="1"/>
    <col min="27" max="38" width="9.140625" customWidth="1"/>
  </cols>
  <sheetData>
    <row r="1" spans="1:26" ht="11.25" hidden="1" customHeight="1" outlineLevel="1">
      <c r="A1" s="114"/>
      <c r="B1" s="114"/>
      <c r="C1" s="114"/>
      <c r="D1" s="114"/>
      <c r="E1" s="115"/>
      <c r="F1" s="115"/>
      <c r="G1" s="115"/>
      <c r="H1" s="116" t="s">
        <v>0</v>
      </c>
      <c r="I1" s="117"/>
    </row>
    <row r="2" spans="1:26" ht="11.25" hidden="1" customHeight="1" outlineLevel="1">
      <c r="A2" s="114"/>
      <c r="B2" s="114"/>
      <c r="C2" s="114"/>
      <c r="D2" s="114"/>
      <c r="E2" s="115"/>
      <c r="F2" s="115"/>
      <c r="G2" s="115"/>
      <c r="H2" s="116" t="s">
        <v>215</v>
      </c>
      <c r="I2" s="117"/>
      <c r="P2" s="112" t="s">
        <v>216</v>
      </c>
      <c r="Q2" s="112"/>
      <c r="R2" s="112"/>
      <c r="V2" s="112" t="s">
        <v>217</v>
      </c>
      <c r="W2" s="112"/>
      <c r="X2" s="112"/>
      <c r="Y2" s="112"/>
      <c r="Z2" s="112"/>
    </row>
    <row r="3" spans="1:26" ht="11.25" hidden="1" customHeight="1" outlineLevel="1">
      <c r="A3" s="114"/>
      <c r="B3" s="114"/>
      <c r="C3" s="114"/>
      <c r="D3" s="114"/>
      <c r="E3" s="115"/>
      <c r="F3" s="115"/>
      <c r="G3" s="115"/>
      <c r="H3" s="116" t="s">
        <v>218</v>
      </c>
      <c r="I3" s="117"/>
      <c r="P3" s="112" t="s">
        <v>219</v>
      </c>
      <c r="Q3" s="112"/>
      <c r="R3" s="112"/>
      <c r="V3" s="112" t="s">
        <v>220</v>
      </c>
      <c r="W3" s="112"/>
      <c r="X3" s="112"/>
      <c r="Y3" s="112"/>
      <c r="Z3" s="112"/>
    </row>
    <row r="4" spans="1:26" ht="11.25" hidden="1" customHeight="1" outlineLevel="1">
      <c r="A4" s="114"/>
      <c r="B4" s="114"/>
      <c r="C4" s="114"/>
      <c r="D4" s="114"/>
      <c r="E4" s="115"/>
      <c r="F4" s="115"/>
      <c r="G4" s="115"/>
      <c r="H4" s="116" t="s">
        <v>221</v>
      </c>
      <c r="I4" s="117"/>
      <c r="P4" s="112" t="s">
        <v>222</v>
      </c>
      <c r="Q4" s="112"/>
      <c r="R4" s="112"/>
      <c r="V4" s="112" t="s">
        <v>223</v>
      </c>
      <c r="W4" s="112"/>
      <c r="X4" s="112"/>
      <c r="Y4" s="112"/>
      <c r="Z4" s="112"/>
    </row>
    <row r="5" spans="1:26" ht="15" hidden="1" outlineLevel="1">
      <c r="A5" s="115"/>
      <c r="B5" s="115"/>
      <c r="C5" s="115"/>
      <c r="D5" s="115"/>
      <c r="E5" s="115"/>
      <c r="F5" s="115"/>
      <c r="G5" s="115"/>
      <c r="H5" s="115"/>
      <c r="I5" s="117"/>
      <c r="P5" s="112" t="s">
        <v>224</v>
      </c>
      <c r="Q5" s="112"/>
      <c r="R5" s="112"/>
      <c r="V5" s="112" t="s">
        <v>225</v>
      </c>
      <c r="W5" s="112"/>
      <c r="X5" s="112"/>
      <c r="Y5" s="112"/>
      <c r="Z5" s="112"/>
    </row>
    <row r="6" spans="1:26" ht="15.75" hidden="1" outlineLevel="1">
      <c r="A6" s="257" t="s">
        <v>226</v>
      </c>
      <c r="B6" s="257"/>
      <c r="C6" s="257"/>
      <c r="D6" s="257"/>
      <c r="E6" s="257"/>
      <c r="F6" s="257"/>
      <c r="G6" s="257"/>
      <c r="H6" s="257"/>
      <c r="I6" s="117"/>
      <c r="P6" s="112" t="s">
        <v>227</v>
      </c>
      <c r="Q6" s="112"/>
      <c r="R6" s="112"/>
      <c r="V6" s="112" t="s">
        <v>228</v>
      </c>
      <c r="W6" s="112"/>
      <c r="X6" s="112"/>
      <c r="Y6" s="112"/>
      <c r="Z6" s="112"/>
    </row>
    <row r="7" spans="1:26" ht="15" hidden="1" outlineLevel="1">
      <c r="A7" s="258" t="s">
        <v>229</v>
      </c>
      <c r="B7" s="258"/>
      <c r="C7" s="258"/>
      <c r="D7" s="258"/>
      <c r="E7" s="258"/>
      <c r="F7" s="258"/>
      <c r="G7" s="258"/>
      <c r="H7" s="258"/>
      <c r="I7" s="117"/>
      <c r="P7" s="112" t="s">
        <v>230</v>
      </c>
      <c r="Q7" s="112"/>
      <c r="R7" s="112"/>
      <c r="V7" s="112" t="s">
        <v>231</v>
      </c>
      <c r="W7" s="112"/>
      <c r="X7" s="112"/>
      <c r="Y7" s="112"/>
      <c r="Z7" s="112"/>
    </row>
    <row r="8" spans="1:26" ht="15" hidden="1" outlineLevel="1">
      <c r="A8" s="258" t="s">
        <v>232</v>
      </c>
      <c r="B8" s="258"/>
      <c r="C8" s="258"/>
      <c r="D8" s="258"/>
      <c r="E8" s="258"/>
      <c r="F8" s="258"/>
      <c r="G8" s="258"/>
      <c r="H8" s="258"/>
      <c r="I8" s="117"/>
      <c r="P8" s="112" t="s">
        <v>233</v>
      </c>
      <c r="Q8" s="112"/>
      <c r="R8" s="112"/>
      <c r="V8" s="112" t="s">
        <v>234</v>
      </c>
      <c r="W8" s="112"/>
      <c r="X8" s="112"/>
      <c r="Y8" s="112"/>
      <c r="Z8" s="112"/>
    </row>
    <row r="9" spans="1:26" ht="15" hidden="1" outlineLevel="1">
      <c r="A9" s="258" t="s">
        <v>235</v>
      </c>
      <c r="B9" s="258"/>
      <c r="C9" s="258"/>
      <c r="D9" s="258"/>
      <c r="E9" s="258"/>
      <c r="F9" s="258"/>
      <c r="G9" s="258"/>
      <c r="H9" s="258"/>
      <c r="I9" s="117"/>
      <c r="P9" s="112" t="s">
        <v>236</v>
      </c>
      <c r="Q9" s="112"/>
      <c r="R9" s="112"/>
      <c r="V9" s="112" t="s">
        <v>237</v>
      </c>
      <c r="W9" s="112"/>
      <c r="X9" s="112"/>
      <c r="Y9" s="112"/>
      <c r="Z9" s="112"/>
    </row>
    <row r="10" spans="1:26" ht="15" hidden="1" outlineLevel="1">
      <c r="A10" s="258" t="s">
        <v>238</v>
      </c>
      <c r="B10" s="258"/>
      <c r="C10" s="258"/>
      <c r="D10" s="258"/>
      <c r="E10" s="258"/>
      <c r="F10" s="258"/>
      <c r="G10" s="258"/>
      <c r="H10" s="258"/>
      <c r="I10" s="117"/>
      <c r="P10" s="112" t="s">
        <v>239</v>
      </c>
      <c r="Q10" s="112"/>
      <c r="R10" s="112"/>
      <c r="V10" s="112" t="s">
        <v>240</v>
      </c>
      <c r="W10" s="112"/>
      <c r="X10" s="112"/>
      <c r="Y10" s="112"/>
      <c r="Z10" s="112"/>
    </row>
    <row r="11" spans="1:26" ht="15" hidden="1" outlineLevel="1">
      <c r="A11" s="115"/>
      <c r="B11" s="115"/>
      <c r="C11" s="115"/>
      <c r="D11" s="115"/>
      <c r="E11" s="115"/>
      <c r="F11" s="115"/>
      <c r="G11" s="115"/>
      <c r="H11" s="115"/>
      <c r="I11" s="117"/>
      <c r="P11" s="112" t="s">
        <v>241</v>
      </c>
      <c r="Q11" s="112"/>
      <c r="R11" s="112"/>
      <c r="V11" s="112" t="s">
        <v>242</v>
      </c>
      <c r="W11" s="112"/>
      <c r="X11" s="112"/>
      <c r="Y11" s="112"/>
      <c r="Z11" s="112"/>
    </row>
    <row r="12" spans="1:26" ht="15" hidden="1" outlineLevel="1">
      <c r="A12" s="118" t="s">
        <v>243</v>
      </c>
      <c r="B12" s="118"/>
      <c r="C12" s="118"/>
      <c r="D12" s="118"/>
      <c r="E12" s="115"/>
      <c r="F12" s="115"/>
      <c r="G12" s="119"/>
      <c r="H12" s="120" t="s">
        <v>236</v>
      </c>
      <c r="I12" s="117"/>
      <c r="P12" s="112" t="s">
        <v>244</v>
      </c>
      <c r="Q12" s="112"/>
      <c r="R12" s="112"/>
      <c r="V12" s="112" t="s">
        <v>245</v>
      </c>
      <c r="W12" s="112"/>
      <c r="X12" s="112"/>
      <c r="Y12" s="112"/>
      <c r="Z12" s="112"/>
    </row>
    <row r="13" spans="1:26" ht="15" hidden="1" outlineLevel="1">
      <c r="A13" s="115"/>
      <c r="B13" s="115"/>
      <c r="C13" s="115"/>
      <c r="D13" s="115"/>
      <c r="E13" s="115"/>
      <c r="F13" s="115"/>
      <c r="G13" s="115"/>
      <c r="H13" s="115"/>
      <c r="I13" s="117"/>
      <c r="P13" s="112" t="s">
        <v>246</v>
      </c>
      <c r="Q13" s="112"/>
      <c r="R13" s="112"/>
      <c r="V13" s="112" t="s">
        <v>247</v>
      </c>
      <c r="W13" s="112"/>
      <c r="X13" s="112"/>
      <c r="Y13" s="112"/>
      <c r="Z13" s="112"/>
    </row>
    <row r="14" spans="1:26" ht="15" hidden="1" outlineLevel="1">
      <c r="A14" s="115"/>
      <c r="B14" s="115"/>
      <c r="C14" s="115"/>
      <c r="D14" s="115"/>
      <c r="E14" s="115"/>
      <c r="F14" s="115"/>
      <c r="G14" s="115"/>
      <c r="H14" s="115"/>
      <c r="I14" s="117"/>
      <c r="P14" s="112" t="s">
        <v>248</v>
      </c>
      <c r="Q14" s="112"/>
      <c r="R14" s="112"/>
      <c r="V14" s="112" t="s">
        <v>249</v>
      </c>
      <c r="W14" s="112"/>
      <c r="X14" s="112"/>
      <c r="Y14" s="112"/>
      <c r="Z14" s="112"/>
    </row>
    <row r="15" spans="1:26" ht="15" hidden="1" outlineLevel="1">
      <c r="A15" s="115" t="s">
        <v>250</v>
      </c>
      <c r="B15" s="115"/>
      <c r="C15" s="115"/>
      <c r="D15" s="115"/>
      <c r="E15" s="115"/>
      <c r="F15" s="115"/>
      <c r="G15" s="115"/>
      <c r="H15" s="115"/>
      <c r="I15" s="117"/>
      <c r="P15" s="112" t="s">
        <v>251</v>
      </c>
      <c r="Q15" s="112"/>
      <c r="R15" s="112"/>
      <c r="V15" s="112" t="s">
        <v>252</v>
      </c>
      <c r="W15" s="112"/>
      <c r="X15" s="112"/>
      <c r="Y15" s="112"/>
      <c r="Z15" s="112"/>
    </row>
    <row r="16" spans="1:26" ht="15" hidden="1" outlineLevel="1">
      <c r="A16" s="115" t="s">
        <v>253</v>
      </c>
      <c r="B16" s="115"/>
      <c r="C16" s="115"/>
      <c r="D16" s="115"/>
      <c r="E16" s="115"/>
      <c r="F16" s="115"/>
      <c r="G16" s="115"/>
      <c r="H16" s="115"/>
      <c r="I16" s="117"/>
      <c r="P16" s="112" t="s">
        <v>254</v>
      </c>
      <c r="Q16" s="112"/>
      <c r="R16" s="112"/>
      <c r="V16" s="112" t="s">
        <v>255</v>
      </c>
      <c r="W16" s="112"/>
      <c r="X16" s="112"/>
      <c r="Y16" s="112"/>
      <c r="Z16" s="112"/>
    </row>
    <row r="17" spans="1:26" ht="15" hidden="1" outlineLevel="1">
      <c r="A17" s="115" t="s">
        <v>256</v>
      </c>
      <c r="B17" s="115"/>
      <c r="C17" s="115"/>
      <c r="D17" s="115"/>
      <c r="E17" s="115"/>
      <c r="F17" s="115"/>
      <c r="G17" s="115"/>
      <c r="H17" s="115"/>
      <c r="I17" s="117"/>
      <c r="P17" s="112" t="s">
        <v>257</v>
      </c>
      <c r="Q17" s="112"/>
      <c r="R17" s="112"/>
      <c r="V17" s="112" t="s">
        <v>258</v>
      </c>
      <c r="W17" s="112"/>
      <c r="X17" s="112"/>
      <c r="Y17" s="112"/>
      <c r="Z17" s="112"/>
    </row>
    <row r="18" spans="1:26" ht="15" hidden="1" outlineLevel="1">
      <c r="A18" s="115" t="s">
        <v>259</v>
      </c>
      <c r="B18" s="115"/>
      <c r="C18" s="115"/>
      <c r="D18" s="115"/>
      <c r="E18" s="115"/>
      <c r="F18" s="115"/>
      <c r="G18" s="115"/>
      <c r="H18" s="115"/>
      <c r="I18" s="117"/>
      <c r="P18" s="112" t="s">
        <v>260</v>
      </c>
      <c r="Q18" s="112"/>
      <c r="R18" s="112"/>
      <c r="V18" s="112" t="s">
        <v>261</v>
      </c>
      <c r="W18" s="112"/>
      <c r="X18" s="112"/>
      <c r="Y18" s="112"/>
      <c r="Z18" s="112"/>
    </row>
    <row r="19" spans="1:26" ht="15" hidden="1" outlineLevel="1">
      <c r="A19" s="115" t="s">
        <v>262</v>
      </c>
      <c r="B19" s="115"/>
      <c r="C19" s="115"/>
      <c r="D19" s="115"/>
      <c r="E19" s="115"/>
      <c r="F19" s="115"/>
      <c r="G19" s="115"/>
      <c r="H19" s="115"/>
      <c r="I19" s="117"/>
      <c r="P19" s="112" t="s">
        <v>263</v>
      </c>
      <c r="Q19" s="112"/>
      <c r="R19" s="112"/>
      <c r="V19" s="112" t="s">
        <v>264</v>
      </c>
      <c r="W19" s="112"/>
      <c r="X19" s="112"/>
      <c r="Y19" s="112"/>
      <c r="Z19" s="112"/>
    </row>
    <row r="20" spans="1:26" ht="15" hidden="1" outlineLevel="1">
      <c r="A20" s="115" t="s">
        <v>265</v>
      </c>
      <c r="B20" s="115"/>
      <c r="C20" s="115"/>
      <c r="D20" s="115"/>
      <c r="E20" s="115"/>
      <c r="F20" s="115"/>
      <c r="G20" s="115"/>
      <c r="H20" s="115"/>
      <c r="I20" s="117"/>
      <c r="P20" s="112" t="s">
        <v>266</v>
      </c>
      <c r="Q20" s="112"/>
      <c r="R20" s="112"/>
      <c r="V20" s="112" t="s">
        <v>267</v>
      </c>
      <c r="W20" s="112"/>
      <c r="X20" s="112"/>
      <c r="Y20" s="112"/>
      <c r="Z20" s="112"/>
    </row>
    <row r="21" spans="1:26" ht="15" hidden="1" outlineLevel="1">
      <c r="A21" s="115" t="s">
        <v>268</v>
      </c>
      <c r="B21" s="115"/>
      <c r="C21" s="115"/>
      <c r="D21" s="115"/>
      <c r="E21" s="115"/>
      <c r="F21" s="115"/>
      <c r="G21" s="115"/>
      <c r="H21" s="115"/>
      <c r="I21" s="117"/>
      <c r="P21" s="112" t="s">
        <v>269</v>
      </c>
      <c r="Q21" s="112"/>
      <c r="R21" s="112"/>
      <c r="V21" s="112" t="s">
        <v>270</v>
      </c>
      <c r="W21" s="112"/>
      <c r="X21" s="112"/>
      <c r="Y21" s="112"/>
      <c r="Z21" s="112"/>
    </row>
    <row r="22" spans="1:26" ht="15" hidden="1" outlineLevel="1">
      <c r="A22" s="115" t="s">
        <v>271</v>
      </c>
      <c r="B22" s="115"/>
      <c r="C22" s="115"/>
      <c r="D22" s="115"/>
      <c r="E22" s="115"/>
      <c r="F22" s="115"/>
      <c r="G22" s="115"/>
      <c r="H22" s="115"/>
      <c r="I22" s="117"/>
      <c r="P22" s="112" t="s">
        <v>272</v>
      </c>
      <c r="Q22" s="112"/>
      <c r="R22" s="112"/>
      <c r="V22" s="112" t="s">
        <v>273</v>
      </c>
      <c r="W22" s="112"/>
      <c r="X22" s="112"/>
      <c r="Y22" s="112"/>
      <c r="Z22" s="112"/>
    </row>
    <row r="23" spans="1:26" ht="15" hidden="1" outlineLevel="1">
      <c r="A23" s="115" t="s">
        <v>274</v>
      </c>
      <c r="B23" s="115"/>
      <c r="C23" s="115"/>
      <c r="D23" s="115"/>
      <c r="E23" s="115"/>
      <c r="F23" s="115"/>
      <c r="G23" s="115"/>
      <c r="H23" s="115"/>
      <c r="I23" s="117"/>
      <c r="P23" s="112" t="s">
        <v>275</v>
      </c>
      <c r="Q23" s="112"/>
      <c r="R23" s="112"/>
      <c r="V23" s="112" t="s">
        <v>276</v>
      </c>
      <c r="W23" s="112"/>
      <c r="X23" s="112"/>
      <c r="Y23" s="112"/>
      <c r="Z23" s="112"/>
    </row>
    <row r="24" spans="1:26" ht="15" hidden="1" outlineLevel="1">
      <c r="A24" s="115"/>
      <c r="B24" s="115"/>
      <c r="C24" s="115"/>
      <c r="D24" s="115"/>
      <c r="E24" s="115"/>
      <c r="F24" s="115"/>
      <c r="G24" s="115"/>
      <c r="H24" s="115"/>
      <c r="I24" s="117"/>
      <c r="P24" s="112" t="s">
        <v>277</v>
      </c>
      <c r="Q24" s="112"/>
      <c r="R24" s="112"/>
      <c r="V24" s="112" t="s">
        <v>278</v>
      </c>
      <c r="W24" s="112"/>
      <c r="X24" s="112"/>
      <c r="Y24" s="112"/>
      <c r="Z24" s="112"/>
    </row>
    <row r="25" spans="1:26" ht="76.5" collapsed="1">
      <c r="A25" s="256" t="s">
        <v>279</v>
      </c>
      <c r="B25" s="256"/>
      <c r="C25" s="256"/>
      <c r="D25" s="256"/>
      <c r="E25" s="121" t="s">
        <v>280</v>
      </c>
      <c r="F25" s="121" t="s">
        <v>281</v>
      </c>
      <c r="G25" s="121" t="s">
        <v>282</v>
      </c>
      <c r="H25" s="121" t="s">
        <v>283</v>
      </c>
      <c r="I25" s="117"/>
    </row>
    <row r="26" spans="1:26" ht="41.25" customHeight="1">
      <c r="A26" s="251" t="s">
        <v>49</v>
      </c>
      <c r="B26" s="251"/>
      <c r="C26" s="251"/>
      <c r="D26" s="251"/>
      <c r="E26" s="251"/>
      <c r="F26" s="251"/>
      <c r="G26" s="251"/>
      <c r="H26" s="251"/>
      <c r="I26" s="117"/>
    </row>
    <row r="27" spans="1:26" ht="14.25" customHeight="1">
      <c r="A27" s="244" t="s">
        <v>51</v>
      </c>
      <c r="B27" s="244"/>
      <c r="C27" s="244"/>
      <c r="D27" s="244"/>
      <c r="E27" s="122"/>
      <c r="F27" s="123">
        <f>'Лицевой счет'!C19</f>
        <v>1168.5</v>
      </c>
      <c r="G27" s="124">
        <f>'[1]Отчет по наряд-заданиям'!AA166</f>
        <v>0</v>
      </c>
      <c r="H27" s="125">
        <f>G27/F27</f>
        <v>0</v>
      </c>
      <c r="I27" s="117">
        <v>1</v>
      </c>
    </row>
    <row r="28" spans="1:26" ht="22.5" customHeight="1">
      <c r="A28" s="243" t="s">
        <v>52</v>
      </c>
      <c r="B28" s="243"/>
      <c r="C28" s="243"/>
      <c r="D28" s="243"/>
      <c r="E28" s="48" t="s">
        <v>53</v>
      </c>
      <c r="F28" s="126"/>
      <c r="G28" s="127"/>
      <c r="H28" s="128"/>
      <c r="I28" s="117"/>
    </row>
    <row r="29" spans="1:26" ht="14.25" customHeight="1">
      <c r="A29" s="244" t="s">
        <v>55</v>
      </c>
      <c r="B29" s="244"/>
      <c r="C29" s="244"/>
      <c r="D29" s="244"/>
      <c r="E29" s="122"/>
      <c r="F29" s="123">
        <f>'Лицевой счет'!C19</f>
        <v>1168.5</v>
      </c>
      <c r="G29" s="124">
        <f>'[1]Отчет по наряд-заданиям'!AA167</f>
        <v>0</v>
      </c>
      <c r="H29" s="125">
        <f>G29/F29</f>
        <v>0</v>
      </c>
      <c r="I29" s="117">
        <v>2</v>
      </c>
    </row>
    <row r="30" spans="1:26" ht="12.75" customHeight="1">
      <c r="A30" s="243" t="s">
        <v>56</v>
      </c>
      <c r="B30" s="243"/>
      <c r="C30" s="243"/>
      <c r="D30" s="243"/>
      <c r="E30" s="255" t="s">
        <v>86</v>
      </c>
      <c r="F30" s="129"/>
      <c r="G30" s="130"/>
      <c r="H30" s="131"/>
      <c r="I30" s="117"/>
    </row>
    <row r="31" spans="1:26" ht="46.5" customHeight="1">
      <c r="A31" s="243" t="s">
        <v>57</v>
      </c>
      <c r="B31" s="243"/>
      <c r="C31" s="243"/>
      <c r="D31" s="243"/>
      <c r="E31" s="255"/>
      <c r="F31" s="132"/>
      <c r="G31" s="133"/>
      <c r="H31" s="134"/>
      <c r="I31" s="117"/>
    </row>
    <row r="32" spans="1:26" ht="23.25" customHeight="1">
      <c r="A32" s="246" t="s">
        <v>58</v>
      </c>
      <c r="B32" s="246"/>
      <c r="C32" s="246"/>
      <c r="D32" s="246"/>
      <c r="E32" s="255"/>
      <c r="F32" s="135"/>
      <c r="G32" s="136"/>
      <c r="H32" s="137"/>
      <c r="I32" s="117"/>
    </row>
    <row r="33" spans="1:9" ht="28.5" customHeight="1">
      <c r="A33" s="244" t="s">
        <v>60</v>
      </c>
      <c r="B33" s="244"/>
      <c r="C33" s="244"/>
      <c r="D33" s="244"/>
      <c r="E33" s="138"/>
      <c r="F33" s="123">
        <f>'Лицевой счет'!C19</f>
        <v>1168.5</v>
      </c>
      <c r="G33" s="124">
        <f>'[1]Отчет по наряд-заданиям'!AA168</f>
        <v>0</v>
      </c>
      <c r="H33" s="125">
        <f>G33/F33</f>
        <v>0</v>
      </c>
      <c r="I33" s="117">
        <v>3</v>
      </c>
    </row>
    <row r="34" spans="1:9" ht="45" customHeight="1">
      <c r="A34" s="243" t="s">
        <v>61</v>
      </c>
      <c r="B34" s="243"/>
      <c r="C34" s="243"/>
      <c r="D34" s="243"/>
      <c r="E34" s="48" t="s">
        <v>53</v>
      </c>
      <c r="F34" s="129"/>
      <c r="G34" s="130"/>
      <c r="H34" s="131"/>
      <c r="I34" s="117"/>
    </row>
    <row r="35" spans="1:9" ht="34.5" customHeight="1">
      <c r="A35" s="243" t="s">
        <v>62</v>
      </c>
      <c r="B35" s="243"/>
      <c r="C35" s="243"/>
      <c r="D35" s="243"/>
      <c r="E35" s="48" t="s">
        <v>63</v>
      </c>
      <c r="F35" s="135"/>
      <c r="G35" s="136"/>
      <c r="H35" s="137"/>
      <c r="I35" s="117"/>
    </row>
    <row r="36" spans="1:9" ht="29.25" customHeight="1">
      <c r="A36" s="244" t="s">
        <v>65</v>
      </c>
      <c r="B36" s="244"/>
      <c r="C36" s="244"/>
      <c r="D36" s="244"/>
      <c r="E36" s="138"/>
      <c r="F36" s="123">
        <f>'Лицевой счет'!C19</f>
        <v>1168.5</v>
      </c>
      <c r="G36" s="124">
        <f>'[1]Отчет по наряд-заданиям'!AA169</f>
        <v>0</v>
      </c>
      <c r="H36" s="125">
        <f>G36/F36</f>
        <v>0</v>
      </c>
      <c r="I36" s="117">
        <v>4</v>
      </c>
    </row>
    <row r="37" spans="1:9" ht="25.5" customHeight="1">
      <c r="A37" s="243" t="s">
        <v>66</v>
      </c>
      <c r="B37" s="243"/>
      <c r="C37" s="243"/>
      <c r="D37" s="243"/>
      <c r="E37" s="255" t="s">
        <v>53</v>
      </c>
      <c r="F37" s="129"/>
      <c r="G37" s="130"/>
      <c r="H37" s="131"/>
      <c r="I37" s="117"/>
    </row>
    <row r="38" spans="1:9" ht="23.25" customHeight="1">
      <c r="A38" s="243" t="s">
        <v>67</v>
      </c>
      <c r="B38" s="243"/>
      <c r="C38" s="243"/>
      <c r="D38" s="243"/>
      <c r="E38" s="255"/>
      <c r="F38" s="132"/>
      <c r="G38" s="133"/>
      <c r="H38" s="134"/>
      <c r="I38" s="117"/>
    </row>
    <row r="39" spans="1:9" ht="24" customHeight="1">
      <c r="A39" s="243" t="s">
        <v>68</v>
      </c>
      <c r="B39" s="243"/>
      <c r="C39" s="243"/>
      <c r="D39" s="243"/>
      <c r="E39" s="48" t="s">
        <v>63</v>
      </c>
      <c r="F39" s="135"/>
      <c r="G39" s="136"/>
      <c r="H39" s="137"/>
      <c r="I39" s="117"/>
    </row>
    <row r="40" spans="1:9" ht="41.25" customHeight="1">
      <c r="A40" s="244" t="s">
        <v>70</v>
      </c>
      <c r="B40" s="244"/>
      <c r="C40" s="244"/>
      <c r="D40" s="244"/>
      <c r="E40" s="138"/>
      <c r="F40" s="123">
        <f>'Лицевой счет'!C19</f>
        <v>1168.5</v>
      </c>
      <c r="G40" s="124">
        <f>'[1]Отчет по наряд-заданиям'!AA170</f>
        <v>0</v>
      </c>
      <c r="H40" s="139">
        <f>G40/F40</f>
        <v>0</v>
      </c>
      <c r="I40" s="117">
        <v>5</v>
      </c>
    </row>
    <row r="41" spans="1:9" ht="33" customHeight="1">
      <c r="A41" s="243" t="s">
        <v>71</v>
      </c>
      <c r="B41" s="243"/>
      <c r="C41" s="243"/>
      <c r="D41" s="243"/>
      <c r="E41" s="48" t="s">
        <v>53</v>
      </c>
      <c r="F41" s="129"/>
      <c r="G41" s="130"/>
      <c r="H41" s="131"/>
      <c r="I41" s="117"/>
    </row>
    <row r="42" spans="1:9" ht="22.5" customHeight="1">
      <c r="A42" s="243" t="s">
        <v>68</v>
      </c>
      <c r="B42" s="243"/>
      <c r="C42" s="243"/>
      <c r="D42" s="243"/>
      <c r="E42" s="48" t="s">
        <v>63</v>
      </c>
      <c r="F42" s="135"/>
      <c r="G42" s="136"/>
      <c r="H42" s="137"/>
      <c r="I42" s="117"/>
    </row>
    <row r="43" spans="1:9" ht="28.5" customHeight="1">
      <c r="A43" s="244" t="s">
        <v>73</v>
      </c>
      <c r="B43" s="244"/>
      <c r="C43" s="244"/>
      <c r="D43" s="244"/>
      <c r="E43" s="122"/>
      <c r="F43" s="123">
        <f>'Лицевой счет'!C19</f>
        <v>1168.5</v>
      </c>
      <c r="G43" s="124">
        <f>'[1]Отчет по наряд-заданиям'!AA171</f>
        <v>0</v>
      </c>
      <c r="H43" s="125">
        <f>G43/F43</f>
        <v>0</v>
      </c>
      <c r="I43" s="117">
        <v>6</v>
      </c>
    </row>
    <row r="44" spans="1:9" ht="12" customHeight="1">
      <c r="A44" s="246" t="s">
        <v>74</v>
      </c>
      <c r="B44" s="246"/>
      <c r="C44" s="246"/>
      <c r="D44" s="246"/>
      <c r="E44" s="48" t="s">
        <v>53</v>
      </c>
      <c r="F44" s="129"/>
      <c r="G44" s="130"/>
      <c r="H44" s="140"/>
      <c r="I44" s="117"/>
    </row>
    <row r="45" spans="1:9" ht="21.75" customHeight="1">
      <c r="A45" s="243" t="s">
        <v>75</v>
      </c>
      <c r="B45" s="243"/>
      <c r="C45" s="243"/>
      <c r="D45" s="243"/>
      <c r="E45" s="255" t="s">
        <v>63</v>
      </c>
      <c r="F45" s="132"/>
      <c r="G45" s="133"/>
      <c r="H45" s="141"/>
      <c r="I45" s="117"/>
    </row>
    <row r="46" spans="1:9" ht="21.75" customHeight="1">
      <c r="A46" s="243" t="s">
        <v>76</v>
      </c>
      <c r="B46" s="243"/>
      <c r="C46" s="243"/>
      <c r="D46" s="243"/>
      <c r="E46" s="255"/>
      <c r="F46" s="135"/>
      <c r="G46" s="136"/>
      <c r="H46" s="142"/>
      <c r="I46" s="117"/>
    </row>
    <row r="47" spans="1:9" ht="25.5" customHeight="1">
      <c r="A47" s="244" t="s">
        <v>78</v>
      </c>
      <c r="B47" s="244"/>
      <c r="C47" s="244"/>
      <c r="D47" s="244"/>
      <c r="E47" s="122"/>
      <c r="F47" s="123">
        <f>'Лицевой счет'!C19</f>
        <v>1168.5</v>
      </c>
      <c r="G47" s="124">
        <f>'[1]Отчет по наряд-заданиям'!AA172</f>
        <v>0</v>
      </c>
      <c r="H47" s="125">
        <f>G47/F47</f>
        <v>0</v>
      </c>
      <c r="I47" s="117">
        <v>7</v>
      </c>
    </row>
    <row r="48" spans="1:9" ht="23.25" customHeight="1">
      <c r="A48" s="243" t="s">
        <v>79</v>
      </c>
      <c r="B48" s="243"/>
      <c r="C48" s="243"/>
      <c r="D48" s="243"/>
      <c r="E48" s="48" t="s">
        <v>53</v>
      </c>
      <c r="F48" s="129"/>
      <c r="G48" s="130"/>
      <c r="H48" s="131"/>
      <c r="I48" s="117"/>
    </row>
    <row r="49" spans="1:9" ht="23.25" customHeight="1">
      <c r="A49" s="243" t="s">
        <v>80</v>
      </c>
      <c r="B49" s="243"/>
      <c r="C49" s="243"/>
      <c r="D49" s="243"/>
      <c r="E49" s="48" t="s">
        <v>81</v>
      </c>
      <c r="F49" s="135"/>
      <c r="G49" s="136"/>
      <c r="H49" s="137"/>
      <c r="I49" s="117"/>
    </row>
    <row r="50" spans="1:9" ht="29.25" customHeight="1">
      <c r="A50" s="244" t="s">
        <v>83</v>
      </c>
      <c r="B50" s="244"/>
      <c r="C50" s="244"/>
      <c r="D50" s="244"/>
      <c r="E50" s="122"/>
      <c r="F50" s="123">
        <f>'Лицевой счет'!C19</f>
        <v>1168.5</v>
      </c>
      <c r="G50" s="124">
        <f>'[1]Отчет по наряд-заданиям'!AA173</f>
        <v>0</v>
      </c>
      <c r="H50" s="125">
        <f>G50/F50</f>
        <v>0</v>
      </c>
      <c r="I50" s="117">
        <v>8</v>
      </c>
    </row>
    <row r="51" spans="1:9" ht="32.25" customHeight="1">
      <c r="A51" s="243" t="s">
        <v>84</v>
      </c>
      <c r="B51" s="243"/>
      <c r="C51" s="243"/>
      <c r="D51" s="243"/>
      <c r="E51" s="48" t="s">
        <v>53</v>
      </c>
      <c r="F51" s="129"/>
      <c r="G51" s="130"/>
      <c r="H51" s="131"/>
      <c r="I51" s="117"/>
    </row>
    <row r="52" spans="1:9" ht="24.75" customHeight="1">
      <c r="A52" s="243" t="s">
        <v>85</v>
      </c>
      <c r="B52" s="243"/>
      <c r="C52" s="243"/>
      <c r="D52" s="243"/>
      <c r="E52" s="48" t="s">
        <v>86</v>
      </c>
      <c r="F52" s="132"/>
      <c r="G52" s="133"/>
      <c r="H52" s="134"/>
      <c r="I52" s="117"/>
    </row>
    <row r="53" spans="1:9" ht="22.5" customHeight="1">
      <c r="A53" s="243" t="s">
        <v>87</v>
      </c>
      <c r="B53" s="243"/>
      <c r="C53" s="243"/>
      <c r="D53" s="243"/>
      <c r="E53" s="48" t="s">
        <v>86</v>
      </c>
      <c r="F53" s="132"/>
      <c r="G53" s="133"/>
      <c r="H53" s="134"/>
      <c r="I53" s="117"/>
    </row>
    <row r="54" spans="1:9" ht="22.5" customHeight="1">
      <c r="A54" s="246" t="s">
        <v>68</v>
      </c>
      <c r="B54" s="246"/>
      <c r="C54" s="246"/>
      <c r="D54" s="246"/>
      <c r="E54" s="48" t="s">
        <v>63</v>
      </c>
      <c r="F54" s="135"/>
      <c r="G54" s="136"/>
      <c r="H54" s="137"/>
      <c r="I54" s="117"/>
    </row>
    <row r="55" spans="1:9" ht="28.5" customHeight="1">
      <c r="A55" s="244" t="s">
        <v>89</v>
      </c>
      <c r="B55" s="244"/>
      <c r="C55" s="244"/>
      <c r="D55" s="244"/>
      <c r="E55" s="138"/>
      <c r="F55" s="123">
        <f>'Лицевой счет'!C19</f>
        <v>1168.5</v>
      </c>
      <c r="G55" s="124">
        <f>'[1]Отчет по наряд-заданиям'!AA174</f>
        <v>0</v>
      </c>
      <c r="H55" s="125">
        <f>G55/F55</f>
        <v>0</v>
      </c>
      <c r="I55" s="117">
        <v>9</v>
      </c>
    </row>
    <row r="56" spans="1:9" ht="45" customHeight="1">
      <c r="A56" s="243" t="s">
        <v>90</v>
      </c>
      <c r="B56" s="243"/>
      <c r="C56" s="243"/>
      <c r="D56" s="243"/>
      <c r="E56" s="48" t="s">
        <v>53</v>
      </c>
      <c r="F56" s="129"/>
      <c r="G56" s="130"/>
      <c r="H56" s="140"/>
      <c r="I56" s="117"/>
    </row>
    <row r="57" spans="1:9" ht="24.75" customHeight="1">
      <c r="A57" s="243" t="s">
        <v>68</v>
      </c>
      <c r="B57" s="243"/>
      <c r="C57" s="243"/>
      <c r="D57" s="243"/>
      <c r="E57" s="48" t="s">
        <v>63</v>
      </c>
      <c r="F57" s="135"/>
      <c r="G57" s="136"/>
      <c r="H57" s="142"/>
      <c r="I57" s="117"/>
    </row>
    <row r="58" spans="1:9" ht="27.75" customHeight="1">
      <c r="A58" s="254" t="s">
        <v>92</v>
      </c>
      <c r="B58" s="254"/>
      <c r="C58" s="254"/>
      <c r="D58" s="254"/>
      <c r="E58" s="143"/>
      <c r="F58" s="123">
        <f>'Лицевой счет'!C19</f>
        <v>1168.5</v>
      </c>
      <c r="G58" s="124">
        <f>'[1]Отчет по наряд-заданиям'!AA175</f>
        <v>0</v>
      </c>
      <c r="H58" s="125">
        <f>G58/F58</f>
        <v>0</v>
      </c>
      <c r="I58" s="117">
        <v>10</v>
      </c>
    </row>
    <row r="59" spans="1:9" ht="44.25" customHeight="1">
      <c r="A59" s="243" t="s">
        <v>93</v>
      </c>
      <c r="B59" s="243"/>
      <c r="C59" s="243"/>
      <c r="D59" s="243"/>
      <c r="E59" s="48" t="s">
        <v>94</v>
      </c>
      <c r="F59" s="126"/>
      <c r="G59" s="127"/>
      <c r="H59" s="144"/>
      <c r="I59" s="145"/>
    </row>
    <row r="60" spans="1:9" ht="27" customHeight="1">
      <c r="A60" s="244" t="s">
        <v>96</v>
      </c>
      <c r="B60" s="244"/>
      <c r="C60" s="244"/>
      <c r="D60" s="244"/>
      <c r="E60" s="138"/>
      <c r="F60" s="123">
        <f>'Лицевой счет'!C19</f>
        <v>1168.5</v>
      </c>
      <c r="G60" s="124">
        <f>'[1]Отчет по наряд-заданиям'!AA176</f>
        <v>0</v>
      </c>
      <c r="H60" s="125">
        <f>G60/F60</f>
        <v>0</v>
      </c>
      <c r="I60" s="145">
        <v>11</v>
      </c>
    </row>
    <row r="61" spans="1:9" ht="21" customHeight="1">
      <c r="A61" s="243" t="s">
        <v>97</v>
      </c>
      <c r="B61" s="243"/>
      <c r="C61" s="243"/>
      <c r="D61" s="243"/>
      <c r="E61" s="48" t="s">
        <v>53</v>
      </c>
      <c r="F61" s="129"/>
      <c r="G61" s="130"/>
      <c r="H61" s="131"/>
      <c r="I61" s="145"/>
    </row>
    <row r="62" spans="1:9" ht="21.75" customHeight="1">
      <c r="A62" s="243" t="s">
        <v>68</v>
      </c>
      <c r="B62" s="243"/>
      <c r="C62" s="243"/>
      <c r="D62" s="243"/>
      <c r="E62" s="48" t="s">
        <v>63</v>
      </c>
      <c r="F62" s="135"/>
      <c r="G62" s="136"/>
      <c r="H62" s="137"/>
      <c r="I62" s="145"/>
    </row>
    <row r="63" spans="1:9" ht="57" customHeight="1">
      <c r="A63" s="244" t="s">
        <v>99</v>
      </c>
      <c r="B63" s="244"/>
      <c r="C63" s="244"/>
      <c r="D63" s="244"/>
      <c r="E63" s="138"/>
      <c r="F63" s="123">
        <f>'Лицевой счет'!C19</f>
        <v>1168.5</v>
      </c>
      <c r="G63" s="124">
        <f>'[1]Отчет по наряд-заданиям'!AA177</f>
        <v>272.95312889750397</v>
      </c>
      <c r="H63" s="125">
        <f>G63/F63</f>
        <v>0.23359275044715788</v>
      </c>
      <c r="I63" s="145">
        <v>12</v>
      </c>
    </row>
    <row r="64" spans="1:9" ht="44.25" customHeight="1">
      <c r="A64" s="243" t="s">
        <v>100</v>
      </c>
      <c r="B64" s="243"/>
      <c r="C64" s="243"/>
      <c r="D64" s="243"/>
      <c r="E64" s="48" t="s">
        <v>53</v>
      </c>
      <c r="F64" s="129"/>
      <c r="G64" s="130"/>
      <c r="H64" s="131"/>
      <c r="I64" s="145"/>
    </row>
    <row r="65" spans="1:9" ht="33.75" customHeight="1">
      <c r="A65" s="246" t="s">
        <v>101</v>
      </c>
      <c r="B65" s="246"/>
      <c r="C65" s="246"/>
      <c r="D65" s="246"/>
      <c r="E65" s="48" t="s">
        <v>63</v>
      </c>
      <c r="F65" s="135"/>
      <c r="G65" s="136"/>
      <c r="H65" s="137"/>
      <c r="I65" s="145"/>
    </row>
    <row r="66" spans="1:9" ht="27.75" customHeight="1">
      <c r="A66" s="251" t="s">
        <v>102</v>
      </c>
      <c r="B66" s="251"/>
      <c r="C66" s="251"/>
      <c r="D66" s="251"/>
      <c r="E66" s="251"/>
      <c r="F66" s="251"/>
      <c r="G66" s="251"/>
      <c r="H66" s="251"/>
      <c r="I66" s="145"/>
    </row>
    <row r="67" spans="1:9" ht="28.5" customHeight="1">
      <c r="A67" s="244" t="s">
        <v>104</v>
      </c>
      <c r="B67" s="244"/>
      <c r="C67" s="244"/>
      <c r="D67" s="244"/>
      <c r="E67" s="138"/>
      <c r="F67" s="123">
        <f>'Лицевой счет'!C19</f>
        <v>1168.5</v>
      </c>
      <c r="G67" s="124">
        <f>'[1]Отчет по наряд-заданиям'!AA178</f>
        <v>0</v>
      </c>
      <c r="H67" s="125">
        <f>G67/F67</f>
        <v>0</v>
      </c>
      <c r="I67" s="145">
        <v>13</v>
      </c>
    </row>
    <row r="68" spans="1:9" ht="21.75" customHeight="1">
      <c r="A68" s="243" t="s">
        <v>105</v>
      </c>
      <c r="B68" s="243"/>
      <c r="C68" s="243"/>
      <c r="D68" s="243"/>
      <c r="E68" s="48" t="s">
        <v>86</v>
      </c>
      <c r="F68" s="129"/>
      <c r="G68" s="130"/>
      <c r="H68" s="140"/>
      <c r="I68" s="145"/>
    </row>
    <row r="69" spans="1:9" ht="21.75" customHeight="1">
      <c r="A69" s="243" t="s">
        <v>68</v>
      </c>
      <c r="B69" s="243"/>
      <c r="C69" s="243"/>
      <c r="D69" s="243"/>
      <c r="E69" s="48" t="s">
        <v>63</v>
      </c>
      <c r="F69" s="135"/>
      <c r="G69" s="136"/>
      <c r="H69" s="142"/>
      <c r="I69" s="145"/>
    </row>
    <row r="70" spans="1:9" ht="42" customHeight="1">
      <c r="A70" s="244" t="s">
        <v>107</v>
      </c>
      <c r="B70" s="244"/>
      <c r="C70" s="244"/>
      <c r="D70" s="244"/>
      <c r="E70" s="138"/>
      <c r="F70" s="123">
        <f>'Лицевой счет'!C19</f>
        <v>1168.5</v>
      </c>
      <c r="G70" s="124">
        <f>'[1]Отчет по наряд-заданиям'!AA179</f>
        <v>2140</v>
      </c>
      <c r="H70" s="125">
        <f>G70/F70</f>
        <v>1.8314077877620882</v>
      </c>
      <c r="I70" s="145">
        <v>14</v>
      </c>
    </row>
    <row r="71" spans="1:9" ht="54" customHeight="1">
      <c r="A71" s="243" t="s">
        <v>108</v>
      </c>
      <c r="B71" s="243"/>
      <c r="C71" s="243"/>
      <c r="D71" s="243"/>
      <c r="E71" s="48" t="s">
        <v>182</v>
      </c>
      <c r="F71" s="129"/>
      <c r="G71" s="130"/>
      <c r="H71" s="131"/>
      <c r="I71" s="145"/>
    </row>
    <row r="72" spans="1:9" ht="33" customHeight="1">
      <c r="A72" s="253" t="s">
        <v>109</v>
      </c>
      <c r="B72" s="253"/>
      <c r="C72" s="253"/>
      <c r="D72" s="253"/>
      <c r="E72" s="62" t="s">
        <v>110</v>
      </c>
      <c r="F72" s="132"/>
      <c r="G72" s="133"/>
      <c r="H72" s="134"/>
      <c r="I72" s="145"/>
    </row>
    <row r="73" spans="1:9" ht="21" customHeight="1">
      <c r="A73" s="253" t="s">
        <v>111</v>
      </c>
      <c r="B73" s="253"/>
      <c r="C73" s="253"/>
      <c r="D73" s="253"/>
      <c r="E73" s="62" t="s">
        <v>110</v>
      </c>
      <c r="F73" s="132"/>
      <c r="G73" s="133"/>
      <c r="H73" s="134"/>
      <c r="I73" s="145"/>
    </row>
    <row r="74" spans="1:9" ht="31.5" customHeight="1">
      <c r="A74" s="253" t="s">
        <v>112</v>
      </c>
      <c r="B74" s="253"/>
      <c r="C74" s="253"/>
      <c r="D74" s="253"/>
      <c r="E74" s="48" t="s">
        <v>81</v>
      </c>
      <c r="F74" s="132"/>
      <c r="G74" s="133"/>
      <c r="H74" s="134"/>
      <c r="I74" s="145"/>
    </row>
    <row r="75" spans="1:9" ht="21" customHeight="1">
      <c r="A75" s="253" t="s">
        <v>113</v>
      </c>
      <c r="B75" s="253"/>
      <c r="C75" s="253"/>
      <c r="D75" s="253"/>
      <c r="E75" s="48" t="s">
        <v>81</v>
      </c>
      <c r="F75" s="132"/>
      <c r="G75" s="133"/>
      <c r="H75" s="134"/>
      <c r="I75" s="145"/>
    </row>
    <row r="76" spans="1:9" ht="22.5" customHeight="1">
      <c r="A76" s="253" t="s">
        <v>114</v>
      </c>
      <c r="B76" s="253"/>
      <c r="C76" s="253"/>
      <c r="D76" s="253"/>
      <c r="E76" s="48" t="s">
        <v>81</v>
      </c>
      <c r="F76" s="135"/>
      <c r="G76" s="136"/>
      <c r="H76" s="137"/>
      <c r="I76" s="145"/>
    </row>
    <row r="77" spans="1:9" ht="27" customHeight="1">
      <c r="A77" s="244" t="s">
        <v>116</v>
      </c>
      <c r="B77" s="244"/>
      <c r="C77" s="244"/>
      <c r="D77" s="244"/>
      <c r="E77" s="138"/>
      <c r="F77" s="123">
        <f>'Лицевой счет'!C19</f>
        <v>1168.5</v>
      </c>
      <c r="G77" s="124">
        <f>'[1]Отчет по наряд-заданиям'!AA180</f>
        <v>0</v>
      </c>
      <c r="H77" s="125">
        <f>G77/F77</f>
        <v>0</v>
      </c>
      <c r="I77" s="145">
        <v>15</v>
      </c>
    </row>
    <row r="78" spans="1:9" ht="21.75" customHeight="1">
      <c r="A78" s="243" t="s">
        <v>119</v>
      </c>
      <c r="B78" s="243"/>
      <c r="C78" s="243"/>
      <c r="D78" s="243"/>
      <c r="E78" s="48" t="s">
        <v>120</v>
      </c>
      <c r="F78" s="129"/>
      <c r="G78" s="130"/>
      <c r="H78" s="131"/>
      <c r="I78" s="145"/>
    </row>
    <row r="79" spans="1:9" ht="10.5" customHeight="1">
      <c r="A79" s="243" t="s">
        <v>121</v>
      </c>
      <c r="B79" s="243"/>
      <c r="C79" s="243"/>
      <c r="D79" s="243"/>
      <c r="E79" s="48" t="s">
        <v>81</v>
      </c>
      <c r="F79" s="132"/>
      <c r="G79" s="133"/>
      <c r="H79" s="134"/>
      <c r="I79" s="145"/>
    </row>
    <row r="80" spans="1:9" ht="21" customHeight="1">
      <c r="A80" s="246" t="s">
        <v>122</v>
      </c>
      <c r="B80" s="246"/>
      <c r="C80" s="246"/>
      <c r="D80" s="246"/>
      <c r="E80" s="48" t="s">
        <v>81</v>
      </c>
      <c r="F80" s="135"/>
      <c r="G80" s="136"/>
      <c r="H80" s="137"/>
      <c r="I80" s="145"/>
    </row>
    <row r="81" spans="1:9" ht="28.5" customHeight="1">
      <c r="A81" s="244" t="s">
        <v>124</v>
      </c>
      <c r="B81" s="244"/>
      <c r="C81" s="244"/>
      <c r="D81" s="244"/>
      <c r="E81" s="138"/>
      <c r="F81" s="123">
        <f>'Лицевой счет'!C19</f>
        <v>1168.5</v>
      </c>
      <c r="G81" s="124">
        <f>'[1]Отчет по наряд-заданиям'!AA181</f>
        <v>360.29813014470528</v>
      </c>
      <c r="H81" s="125">
        <f>G81/F81</f>
        <v>0.30834243059024841</v>
      </c>
      <c r="I81" s="145">
        <v>16</v>
      </c>
    </row>
    <row r="82" spans="1:9" ht="14.25" customHeight="1">
      <c r="A82" s="243" t="s">
        <v>125</v>
      </c>
      <c r="B82" s="243"/>
      <c r="C82" s="243"/>
      <c r="D82" s="243"/>
      <c r="E82" s="48" t="s">
        <v>86</v>
      </c>
      <c r="F82" s="129"/>
      <c r="G82" s="130"/>
      <c r="H82" s="131"/>
      <c r="I82" s="145"/>
    </row>
    <row r="83" spans="1:9" ht="33" customHeight="1">
      <c r="A83" s="243" t="s">
        <v>126</v>
      </c>
      <c r="B83" s="243"/>
      <c r="C83" s="243"/>
      <c r="D83" s="243"/>
      <c r="E83" s="48" t="s">
        <v>81</v>
      </c>
      <c r="F83" s="135"/>
      <c r="G83" s="136"/>
      <c r="H83" s="137"/>
      <c r="I83" s="145"/>
    </row>
    <row r="84" spans="1:9" ht="14.25" customHeight="1">
      <c r="A84" s="251" t="s">
        <v>127</v>
      </c>
      <c r="B84" s="251"/>
      <c r="C84" s="251"/>
      <c r="D84" s="251"/>
      <c r="E84" s="251"/>
      <c r="F84" s="251"/>
      <c r="G84" s="251"/>
      <c r="H84" s="251"/>
      <c r="I84" s="145"/>
    </row>
    <row r="85" spans="1:9" ht="26.25" customHeight="1">
      <c r="A85" s="252" t="s">
        <v>129</v>
      </c>
      <c r="B85" s="252"/>
      <c r="C85" s="252"/>
      <c r="D85" s="252"/>
      <c r="E85" s="146"/>
      <c r="F85" s="123">
        <f>'Лицевой счет'!C19</f>
        <v>1168.5</v>
      </c>
      <c r="G85" s="124">
        <f>'[1]Отчет по наряд-заданиям'!AA182</f>
        <v>2450.2848007448442</v>
      </c>
      <c r="H85" s="125">
        <f>G85/F85</f>
        <v>2.0969489094949458</v>
      </c>
      <c r="I85" s="145">
        <v>17</v>
      </c>
    </row>
    <row r="86" spans="1:9" ht="21.75" customHeight="1">
      <c r="A86" s="250" t="s">
        <v>130</v>
      </c>
      <c r="B86" s="250"/>
      <c r="C86" s="250"/>
      <c r="D86" s="250"/>
      <c r="E86" s="147" t="s">
        <v>284</v>
      </c>
      <c r="F86" s="129"/>
      <c r="G86" s="130"/>
      <c r="H86" s="140"/>
      <c r="I86" s="145"/>
    </row>
    <row r="87" spans="1:9" ht="33" customHeight="1">
      <c r="A87" s="250" t="s">
        <v>132</v>
      </c>
      <c r="B87" s="250"/>
      <c r="C87" s="250"/>
      <c r="D87" s="250"/>
      <c r="E87" s="147" t="s">
        <v>285</v>
      </c>
      <c r="F87" s="132"/>
      <c r="G87" s="133"/>
      <c r="H87" s="141"/>
      <c r="I87" s="145"/>
    </row>
    <row r="88" spans="1:9" ht="11.25" customHeight="1">
      <c r="A88" s="250" t="s">
        <v>133</v>
      </c>
      <c r="B88" s="250"/>
      <c r="C88" s="250"/>
      <c r="D88" s="250"/>
      <c r="E88" s="147" t="s">
        <v>190</v>
      </c>
      <c r="F88" s="132"/>
      <c r="G88" s="133"/>
      <c r="H88" s="141"/>
      <c r="I88" s="145"/>
    </row>
    <row r="89" spans="1:9" ht="22.5" customHeight="1">
      <c r="A89" s="250" t="s">
        <v>134</v>
      </c>
      <c r="B89" s="250"/>
      <c r="C89" s="250"/>
      <c r="D89" s="250"/>
      <c r="E89" s="147" t="s">
        <v>286</v>
      </c>
      <c r="F89" s="132"/>
      <c r="G89" s="133"/>
      <c r="H89" s="141"/>
      <c r="I89" s="145"/>
    </row>
    <row r="90" spans="1:9" ht="12.75" customHeight="1">
      <c r="A90" s="250" t="s">
        <v>135</v>
      </c>
      <c r="B90" s="250"/>
      <c r="C90" s="250"/>
      <c r="D90" s="250"/>
      <c r="E90" s="48" t="s">
        <v>81</v>
      </c>
      <c r="F90" s="132"/>
      <c r="G90" s="133"/>
      <c r="H90" s="141"/>
      <c r="I90" s="145"/>
    </row>
    <row r="91" spans="1:9" ht="33" customHeight="1">
      <c r="A91" s="250" t="s">
        <v>136</v>
      </c>
      <c r="B91" s="250"/>
      <c r="C91" s="250"/>
      <c r="D91" s="250"/>
      <c r="E91" s="48" t="s">
        <v>81</v>
      </c>
      <c r="F91" s="135"/>
      <c r="G91" s="136"/>
      <c r="H91" s="142"/>
      <c r="I91" s="145"/>
    </row>
    <row r="92" spans="1:9" ht="84.75" customHeight="1">
      <c r="A92" s="244" t="s">
        <v>138</v>
      </c>
      <c r="B92" s="244"/>
      <c r="C92" s="244"/>
      <c r="D92" s="244"/>
      <c r="E92" s="138"/>
      <c r="F92" s="123">
        <f>'Лицевой счет'!C19</f>
        <v>1168.5</v>
      </c>
      <c r="G92" s="124">
        <f>'[1]Отчет по наряд-заданиям'!AA183+'[1]Отчет по дворникам'!L15</f>
        <v>5865.4166825919547</v>
      </c>
      <c r="H92" s="125">
        <f>G92/F92</f>
        <v>5.0196120518544758</v>
      </c>
      <c r="I92" s="145">
        <v>18</v>
      </c>
    </row>
    <row r="93" spans="1:9" ht="21" customHeight="1">
      <c r="A93" s="246" t="s">
        <v>139</v>
      </c>
      <c r="B93" s="246"/>
      <c r="C93" s="246"/>
      <c r="D93" s="246"/>
      <c r="E93" s="245" t="s">
        <v>286</v>
      </c>
      <c r="F93" s="129"/>
      <c r="G93" s="130"/>
      <c r="H93" s="131"/>
      <c r="I93" s="145"/>
    </row>
    <row r="94" spans="1:9" ht="22.5" customHeight="1">
      <c r="A94" s="243" t="s">
        <v>141</v>
      </c>
      <c r="B94" s="243"/>
      <c r="C94" s="243"/>
      <c r="D94" s="243"/>
      <c r="E94" s="245"/>
      <c r="F94" s="132"/>
      <c r="G94" s="133"/>
      <c r="H94" s="134"/>
      <c r="I94" s="145"/>
    </row>
    <row r="95" spans="1:9" ht="13.5" customHeight="1">
      <c r="A95" s="243" t="s">
        <v>142</v>
      </c>
      <c r="B95" s="243"/>
      <c r="C95" s="243"/>
      <c r="D95" s="243"/>
      <c r="E95" s="245"/>
      <c r="F95" s="132"/>
      <c r="G95" s="133"/>
      <c r="H95" s="134"/>
      <c r="I95" s="145"/>
    </row>
    <row r="96" spans="1:9" ht="22.5" customHeight="1">
      <c r="A96" s="243" t="s">
        <v>143</v>
      </c>
      <c r="B96" s="243"/>
      <c r="C96" s="243"/>
      <c r="D96" s="243"/>
      <c r="E96" s="245"/>
      <c r="F96" s="132"/>
      <c r="G96" s="133"/>
      <c r="H96" s="134"/>
      <c r="I96" s="145"/>
    </row>
    <row r="97" spans="1:15" ht="10.5" customHeight="1">
      <c r="A97" s="246" t="s">
        <v>144</v>
      </c>
      <c r="B97" s="246"/>
      <c r="C97" s="246"/>
      <c r="D97" s="246"/>
      <c r="E97" s="245"/>
      <c r="F97" s="135"/>
      <c r="G97" s="136"/>
      <c r="H97" s="137"/>
      <c r="I97" s="145"/>
    </row>
    <row r="98" spans="1:15" ht="29.25" customHeight="1">
      <c r="A98" s="244" t="s">
        <v>146</v>
      </c>
      <c r="B98" s="244"/>
      <c r="C98" s="244"/>
      <c r="D98" s="244"/>
      <c r="E98" s="138"/>
      <c r="F98" s="123">
        <f>'Лицевой счет'!C19</f>
        <v>1168.5</v>
      </c>
      <c r="G98" s="124">
        <f>'[1]Отчет по наряд-заданиям'!AA184</f>
        <v>0</v>
      </c>
      <c r="H98" s="139">
        <f>G98/F98</f>
        <v>0</v>
      </c>
      <c r="I98" s="145">
        <v>19</v>
      </c>
    </row>
    <row r="99" spans="1:15" ht="11.25" customHeight="1">
      <c r="A99" s="243" t="s">
        <v>147</v>
      </c>
      <c r="B99" s="243"/>
      <c r="C99" s="243"/>
      <c r="D99" s="243"/>
      <c r="E99" s="245" t="s">
        <v>286</v>
      </c>
      <c r="F99" s="129"/>
      <c r="G99" s="130"/>
      <c r="H99" s="131"/>
      <c r="I99" s="145"/>
    </row>
    <row r="100" spans="1:15" ht="31.5" customHeight="1">
      <c r="A100" s="243" t="s">
        <v>148</v>
      </c>
      <c r="B100" s="243"/>
      <c r="C100" s="243"/>
      <c r="D100" s="243"/>
      <c r="E100" s="245"/>
      <c r="F100" s="132"/>
      <c r="G100" s="133"/>
      <c r="H100" s="134"/>
      <c r="I100" s="145"/>
    </row>
    <row r="101" spans="1:15" ht="23.25" customHeight="1">
      <c r="A101" s="246" t="s">
        <v>149</v>
      </c>
      <c r="B101" s="246"/>
      <c r="C101" s="246"/>
      <c r="D101" s="246"/>
      <c r="E101" s="245"/>
      <c r="F101" s="135"/>
      <c r="G101" s="136"/>
      <c r="H101" s="137"/>
      <c r="I101" s="145"/>
    </row>
    <row r="102" spans="1:15" ht="15.75" customHeight="1">
      <c r="A102" s="244" t="s">
        <v>151</v>
      </c>
      <c r="B102" s="244"/>
      <c r="C102" s="244"/>
      <c r="D102" s="244"/>
      <c r="E102" s="138"/>
      <c r="F102" s="123">
        <f>'Лицевой счет'!C19</f>
        <v>1168.5</v>
      </c>
      <c r="G102" s="124">
        <f>'[1]Отчет по наряд-заданиям'!AA185+'[1]Отчет по сбору и вывозу ТБО'!N15</f>
        <v>2898.6299999999997</v>
      </c>
      <c r="H102" s="139">
        <f>G102/F102</f>
        <v>2.480641848523748</v>
      </c>
      <c r="I102" s="145">
        <v>20</v>
      </c>
    </row>
    <row r="103" spans="1:15" ht="11.25" customHeight="1">
      <c r="A103" s="243" t="s">
        <v>152</v>
      </c>
      <c r="B103" s="243"/>
      <c r="C103" s="243"/>
      <c r="D103" s="243"/>
      <c r="E103" s="48" t="s">
        <v>131</v>
      </c>
      <c r="F103" s="126"/>
      <c r="G103" s="127"/>
      <c r="H103" s="148"/>
      <c r="I103" s="145"/>
    </row>
    <row r="104" spans="1:15" ht="57.75" customHeight="1">
      <c r="A104" s="244" t="s">
        <v>154</v>
      </c>
      <c r="B104" s="244"/>
      <c r="C104" s="244"/>
      <c r="D104" s="244"/>
      <c r="E104" s="149"/>
      <c r="F104" s="123">
        <f>'Лицевой счет'!C19</f>
        <v>1168.5</v>
      </c>
      <c r="G104" s="124">
        <f>'[1]Отчет по наряд-заданиям'!AA186+'[1]Дежурства специалистов'!K28*'Лицевой счет'!C19*1</f>
        <v>1512.0498143349259</v>
      </c>
      <c r="H104" s="139">
        <f>G104/F104</f>
        <v>1.2940092548865434</v>
      </c>
      <c r="I104" s="145">
        <v>21</v>
      </c>
    </row>
    <row r="105" spans="1:15" ht="31.5" customHeight="1">
      <c r="A105" s="243" t="s">
        <v>155</v>
      </c>
      <c r="B105" s="243"/>
      <c r="C105" s="243"/>
      <c r="D105" s="243"/>
      <c r="E105" s="48" t="s">
        <v>81</v>
      </c>
      <c r="F105" s="126"/>
      <c r="G105" s="127"/>
      <c r="H105" s="128"/>
      <c r="I105" s="145"/>
    </row>
    <row r="106" spans="1:15" ht="13.5" customHeight="1">
      <c r="A106" s="247" t="s">
        <v>156</v>
      </c>
      <c r="B106" s="248"/>
      <c r="C106" s="248"/>
      <c r="D106" s="248"/>
      <c r="E106" s="248"/>
      <c r="F106" s="248"/>
      <c r="G106" s="248"/>
      <c r="H106" s="249"/>
      <c r="I106" s="145"/>
    </row>
    <row r="107" spans="1:15" ht="14.25" customHeight="1">
      <c r="A107" s="244" t="s">
        <v>156</v>
      </c>
      <c r="B107" s="244"/>
      <c r="C107" s="244"/>
      <c r="D107" s="244"/>
      <c r="E107" s="138"/>
      <c r="F107" s="123">
        <f>'Лицевой счет'!C19</f>
        <v>1168.5</v>
      </c>
      <c r="G107" s="124">
        <f>H107*F107</f>
        <v>5620.4849999999997</v>
      </c>
      <c r="H107" s="125">
        <v>4.8099999999999996</v>
      </c>
      <c r="I107" s="145">
        <v>22</v>
      </c>
    </row>
    <row r="108" spans="1:15" ht="12.75" customHeight="1">
      <c r="A108" s="243" t="s">
        <v>158</v>
      </c>
      <c r="B108" s="243"/>
      <c r="C108" s="243"/>
      <c r="D108" s="243"/>
      <c r="E108" s="48" t="s">
        <v>159</v>
      </c>
      <c r="F108" s="150"/>
      <c r="G108" s="151"/>
      <c r="H108" s="152"/>
      <c r="I108" s="145"/>
    </row>
    <row r="109" spans="1:15" ht="28.5" customHeight="1">
      <c r="A109" s="240" t="s">
        <v>287</v>
      </c>
      <c r="B109" s="240"/>
      <c r="C109" s="240"/>
      <c r="D109" s="240"/>
      <c r="E109" s="240"/>
      <c r="F109" s="153">
        <f>F107</f>
        <v>1168.5</v>
      </c>
      <c r="G109" s="154">
        <f>G107+G104+G102+G98+G92+G85+G81+G77+G70+G67+G63+G60+G58+G55+G50+G47+G43+G40+G36+G33+G29+G27</f>
        <v>21120.117556713936</v>
      </c>
      <c r="H109" s="155">
        <f>H107+H104+H102+H98+H92+H85+H81+H77+H70+H67+H63+H60+H58+H55+H50+H47+H43+H40+H36+H33+H29+H27</f>
        <v>18.074555033559211</v>
      </c>
      <c r="I109" s="145"/>
      <c r="L109" s="156">
        <f>'[1]Отчет по наряд-заданиям'!AA187+'[1]Отчет по дворникам'!L15+'[1]Отчет по сбору и вывозу ТБО'!N15+'[1]Дежурства специалистов'!K28*'Лицевой счет'!C19*1+4.81*'Лицевой счет'!C19</f>
        <v>21120.117556713933</v>
      </c>
      <c r="M109" s="157">
        <f>L109-G109</f>
        <v>0</v>
      </c>
      <c r="O109" s="158">
        <f>январь2018!O109+февраль2018!G109</f>
        <v>256196.61699277681</v>
      </c>
    </row>
    <row r="110" spans="1:15">
      <c r="A110" s="159"/>
      <c r="B110" s="159"/>
      <c r="C110" s="159"/>
      <c r="D110" s="159"/>
      <c r="E110" s="3"/>
      <c r="F110" s="3"/>
      <c r="G110" s="3"/>
      <c r="H110" s="3"/>
      <c r="I110" s="145"/>
    </row>
    <row r="111" spans="1:15">
      <c r="A111" s="160" t="s">
        <v>288</v>
      </c>
      <c r="B111" s="160"/>
      <c r="C111" s="161" t="s">
        <v>237</v>
      </c>
      <c r="D111" s="161"/>
      <c r="E111" s="161"/>
      <c r="F111" s="162" t="s">
        <v>289</v>
      </c>
      <c r="G111" s="162"/>
      <c r="H111" s="160"/>
      <c r="I111" s="145"/>
    </row>
    <row r="112" spans="1:15" ht="24" customHeight="1">
      <c r="A112" s="163">
        <f>G109</f>
        <v>21120.117556713936</v>
      </c>
      <c r="B112" s="164" t="s">
        <v>311</v>
      </c>
      <c r="C112" s="164"/>
      <c r="D112" s="164"/>
      <c r="E112" s="164"/>
      <c r="F112" s="164"/>
      <c r="G112" s="164"/>
      <c r="H112" s="164"/>
      <c r="I112" s="145"/>
    </row>
    <row r="113" spans="1:9">
      <c r="A113" s="160" t="s">
        <v>291</v>
      </c>
      <c r="B113" s="160"/>
      <c r="C113" s="160"/>
      <c r="D113" s="160"/>
      <c r="E113" s="160"/>
      <c r="F113" s="160"/>
      <c r="G113" s="160"/>
      <c r="H113" s="160"/>
      <c r="I113" s="145"/>
    </row>
    <row r="114" spans="1:9">
      <c r="A114" s="160" t="s">
        <v>292</v>
      </c>
      <c r="B114" s="160"/>
      <c r="C114" s="160"/>
      <c r="D114" s="160"/>
      <c r="E114" s="160"/>
      <c r="F114" s="160"/>
      <c r="G114" s="160"/>
      <c r="H114" s="160"/>
      <c r="I114" s="145"/>
    </row>
    <row r="115" spans="1:9">
      <c r="A115" s="160" t="s">
        <v>293</v>
      </c>
      <c r="B115" s="160"/>
      <c r="C115" s="160"/>
      <c r="D115" s="160"/>
      <c r="E115" s="160"/>
      <c r="F115" s="160"/>
      <c r="G115" s="160"/>
      <c r="H115" s="160"/>
      <c r="I115" s="145"/>
    </row>
    <row r="116" spans="1:9">
      <c r="A116" s="160"/>
      <c r="B116" s="160"/>
      <c r="C116" s="160"/>
      <c r="D116" s="160"/>
      <c r="E116" s="160"/>
      <c r="F116" s="160"/>
      <c r="G116" s="160"/>
      <c r="H116" s="160"/>
      <c r="I116" s="145"/>
    </row>
    <row r="117" spans="1:9">
      <c r="A117" s="160" t="s">
        <v>294</v>
      </c>
      <c r="B117" s="160"/>
      <c r="C117" s="160"/>
      <c r="D117" s="160"/>
      <c r="E117" s="160"/>
      <c r="F117" s="160"/>
      <c r="G117" s="160"/>
      <c r="H117" s="160"/>
      <c r="I117" s="145"/>
    </row>
    <row r="118" spans="1:9">
      <c r="A118" s="160"/>
      <c r="B118" s="160"/>
      <c r="C118" s="160"/>
      <c r="D118" s="160"/>
      <c r="E118" s="160"/>
      <c r="F118" s="160"/>
      <c r="G118" s="160"/>
      <c r="H118" s="160"/>
      <c r="I118" s="145"/>
    </row>
    <row r="119" spans="1:9">
      <c r="A119" s="160" t="s">
        <v>295</v>
      </c>
      <c r="B119" s="165" t="s">
        <v>296</v>
      </c>
      <c r="C119" s="166"/>
      <c r="D119" s="166"/>
      <c r="E119" s="166"/>
      <c r="F119" s="160"/>
      <c r="G119" s="166"/>
      <c r="H119" s="166"/>
      <c r="I119" s="145"/>
    </row>
    <row r="120" spans="1:9" ht="42" customHeight="1">
      <c r="A120" s="160"/>
      <c r="B120" s="241" t="s">
        <v>297</v>
      </c>
      <c r="C120" s="241"/>
      <c r="D120" s="241"/>
      <c r="E120" s="241"/>
      <c r="F120" s="160"/>
      <c r="G120" s="242" t="s">
        <v>298</v>
      </c>
      <c r="H120" s="242"/>
      <c r="I120" s="145"/>
    </row>
    <row r="121" spans="1:9">
      <c r="A121" s="160" t="s">
        <v>299</v>
      </c>
      <c r="B121" s="165" t="s">
        <v>300</v>
      </c>
      <c r="C121" s="166"/>
      <c r="D121" s="166"/>
      <c r="E121" s="166"/>
      <c r="F121" s="160"/>
      <c r="G121" s="166"/>
      <c r="H121" s="166"/>
      <c r="I121" s="145"/>
    </row>
    <row r="122" spans="1:9">
      <c r="A122" s="160"/>
      <c r="B122" s="241" t="s">
        <v>297</v>
      </c>
      <c r="C122" s="241"/>
      <c r="D122" s="241"/>
      <c r="E122" s="241"/>
      <c r="F122" s="160"/>
      <c r="G122" s="242" t="s">
        <v>298</v>
      </c>
      <c r="H122" s="242"/>
      <c r="I122" s="145"/>
    </row>
    <row r="123" spans="1:9">
      <c r="A123" s="167"/>
      <c r="B123" s="167"/>
      <c r="C123" s="167"/>
      <c r="D123" s="167"/>
      <c r="E123" s="160"/>
      <c r="F123" s="160"/>
      <c r="G123" s="160"/>
      <c r="H123" s="160"/>
      <c r="I123" s="145"/>
    </row>
    <row r="124" spans="1:9">
      <c r="A124" s="160"/>
      <c r="B124" s="160"/>
      <c r="C124" s="160"/>
      <c r="D124" s="160"/>
      <c r="E124" s="160"/>
      <c r="F124" s="160"/>
      <c r="G124" s="160"/>
      <c r="H124" s="160"/>
      <c r="I124" s="145"/>
    </row>
    <row r="125" spans="1:9" hidden="1" outlineLevel="1">
      <c r="A125" s="168" t="s">
        <v>301</v>
      </c>
      <c r="B125" s="160"/>
      <c r="C125" s="160"/>
      <c r="D125" s="160"/>
      <c r="E125" s="160"/>
      <c r="F125" s="160"/>
      <c r="G125" s="160"/>
      <c r="H125" s="160"/>
      <c r="I125" s="145"/>
    </row>
    <row r="126" spans="1:9" hidden="1" outlineLevel="1">
      <c r="A126" s="160" t="s">
        <v>302</v>
      </c>
      <c r="B126" s="160"/>
      <c r="C126" s="160"/>
      <c r="D126" s="160"/>
      <c r="E126" s="160"/>
      <c r="F126" s="160"/>
      <c r="G126" s="160"/>
      <c r="H126" s="160"/>
      <c r="I126" s="145"/>
    </row>
    <row r="127" spans="1:9" hidden="1" outlineLevel="1">
      <c r="A127" s="160" t="s">
        <v>303</v>
      </c>
      <c r="B127" s="160"/>
      <c r="C127" s="160"/>
      <c r="D127" s="160"/>
      <c r="E127" s="160"/>
      <c r="F127" s="160"/>
      <c r="G127" s="160"/>
      <c r="H127" s="160"/>
      <c r="I127" s="145"/>
    </row>
    <row r="128" spans="1:9" hidden="1" outlineLevel="1">
      <c r="A128" s="160" t="s">
        <v>304</v>
      </c>
      <c r="B128" s="160"/>
      <c r="C128" s="160"/>
      <c r="D128" s="160"/>
      <c r="E128" s="160"/>
      <c r="F128" s="160"/>
      <c r="G128" s="160"/>
      <c r="H128" s="160"/>
      <c r="I128" s="145"/>
    </row>
    <row r="129" spans="1:9" hidden="1" outlineLevel="1">
      <c r="A129" s="160" t="s">
        <v>305</v>
      </c>
      <c r="B129" s="160"/>
      <c r="C129" s="160"/>
      <c r="D129" s="160"/>
      <c r="E129" s="160"/>
      <c r="F129" s="160"/>
      <c r="G129" s="160"/>
      <c r="H129" s="160"/>
      <c r="I129" s="145"/>
    </row>
    <row r="130" spans="1:9" hidden="1" outlineLevel="1">
      <c r="A130" s="160" t="s">
        <v>306</v>
      </c>
      <c r="B130" s="169"/>
      <c r="C130" s="169"/>
      <c r="D130" s="169"/>
      <c r="E130" s="169"/>
      <c r="F130" s="169"/>
      <c r="G130" s="169"/>
      <c r="H130" s="169"/>
    </row>
    <row r="131" spans="1:9" hidden="1" outlineLevel="1">
      <c r="A131" s="160" t="s">
        <v>307</v>
      </c>
      <c r="B131" s="169"/>
      <c r="C131" s="169"/>
      <c r="D131" s="169"/>
      <c r="E131" s="169"/>
      <c r="F131" s="169"/>
      <c r="G131" s="169"/>
      <c r="H131" s="169"/>
    </row>
    <row r="132" spans="1:9" hidden="1" outlineLevel="1">
      <c r="A132" s="160" t="s">
        <v>308</v>
      </c>
      <c r="B132" s="169"/>
      <c r="C132" s="169"/>
      <c r="D132" s="169"/>
      <c r="E132" s="169"/>
      <c r="F132" s="169"/>
      <c r="G132" s="169"/>
      <c r="H132" s="169"/>
    </row>
    <row r="133" spans="1:9" hidden="1" outlineLevel="1">
      <c r="A133" s="160" t="s">
        <v>309</v>
      </c>
      <c r="B133" s="169"/>
      <c r="C133" s="169"/>
      <c r="D133" s="169"/>
      <c r="E133" s="169"/>
      <c r="F133" s="169"/>
      <c r="G133" s="169"/>
      <c r="H133" s="169"/>
    </row>
    <row r="134" spans="1:9" hidden="1" outlineLevel="1">
      <c r="A134" s="160" t="s">
        <v>310</v>
      </c>
      <c r="B134" s="169"/>
      <c r="C134" s="169"/>
      <c r="D134" s="169"/>
      <c r="E134" s="169"/>
      <c r="F134" s="169"/>
      <c r="G134" s="169"/>
      <c r="H134" s="169"/>
    </row>
    <row r="135" spans="1:9" collapsed="1">
      <c r="A135" s="169"/>
      <c r="B135" s="169"/>
      <c r="C135" s="169"/>
      <c r="D135" s="169"/>
      <c r="E135" s="169"/>
      <c r="F135" s="169"/>
      <c r="G135" s="169"/>
      <c r="H135" s="169"/>
    </row>
    <row r="136" spans="1:9">
      <c r="A136" s="169"/>
      <c r="B136" s="169"/>
      <c r="C136" s="169"/>
      <c r="D136" s="169"/>
      <c r="E136" s="169"/>
      <c r="F136" s="169"/>
      <c r="G136" s="169"/>
      <c r="H136" s="169"/>
    </row>
    <row r="137" spans="1:9">
      <c r="A137" s="86"/>
      <c r="B137" s="86"/>
      <c r="C137" s="86"/>
      <c r="D137" s="86"/>
    </row>
    <row r="138" spans="1:9">
      <c r="A138" s="86"/>
      <c r="B138" s="86"/>
      <c r="C138" s="86"/>
      <c r="D138" s="86"/>
    </row>
    <row r="139" spans="1:9">
      <c r="A139" s="86"/>
      <c r="B139" s="86"/>
      <c r="C139" s="86"/>
      <c r="D139" s="86"/>
    </row>
    <row r="140" spans="1:9">
      <c r="A140" s="86"/>
      <c r="B140" s="86"/>
      <c r="C140" s="86"/>
      <c r="D140" s="86"/>
    </row>
    <row r="141" spans="1:9">
      <c r="A141" s="86"/>
      <c r="B141" s="86"/>
      <c r="C141" s="86"/>
      <c r="D141" s="86"/>
    </row>
    <row r="142" spans="1:9">
      <c r="A142" s="86"/>
      <c r="B142" s="86"/>
      <c r="C142" s="86"/>
      <c r="D142" s="86"/>
    </row>
    <row r="143" spans="1:9">
      <c r="A143" s="86"/>
      <c r="B143" s="86"/>
      <c r="C143" s="86"/>
      <c r="D143" s="86"/>
    </row>
    <row r="144" spans="1:9">
      <c r="A144" s="86"/>
      <c r="B144" s="86"/>
      <c r="C144" s="86"/>
      <c r="D144" s="86"/>
    </row>
    <row r="145" spans="1:4">
      <c r="A145" s="86"/>
      <c r="B145" s="86"/>
      <c r="C145" s="86"/>
      <c r="D145" s="86"/>
    </row>
    <row r="146" spans="1:4">
      <c r="A146" s="86"/>
      <c r="B146" s="86"/>
      <c r="C146" s="86"/>
      <c r="D146" s="86"/>
    </row>
    <row r="147" spans="1:4">
      <c r="A147" s="86"/>
      <c r="B147" s="86"/>
      <c r="C147" s="86"/>
      <c r="D147" s="86"/>
    </row>
    <row r="148" spans="1:4">
      <c r="A148" s="86"/>
      <c r="B148" s="86"/>
      <c r="C148" s="86"/>
      <c r="D148" s="86"/>
    </row>
    <row r="149" spans="1:4">
      <c r="A149" s="86"/>
      <c r="B149" s="86"/>
      <c r="C149" s="86"/>
      <c r="D149" s="86"/>
    </row>
    <row r="150" spans="1:4">
      <c r="A150" s="86"/>
      <c r="B150" s="86"/>
      <c r="C150" s="86"/>
      <c r="D150" s="86"/>
    </row>
    <row r="151" spans="1:4">
      <c r="A151" s="86"/>
      <c r="B151" s="86"/>
      <c r="C151" s="86"/>
      <c r="D151" s="86"/>
    </row>
    <row r="152" spans="1:4">
      <c r="A152" s="86"/>
      <c r="B152" s="86"/>
      <c r="C152" s="86"/>
      <c r="D152" s="86"/>
    </row>
    <row r="153" spans="1:4">
      <c r="A153" s="86"/>
      <c r="B153" s="86"/>
      <c r="C153" s="86"/>
      <c r="D153" s="86"/>
    </row>
    <row r="154" spans="1:4">
      <c r="A154" s="86"/>
      <c r="B154" s="86"/>
      <c r="C154" s="86"/>
      <c r="D154" s="86"/>
    </row>
    <row r="155" spans="1:4">
      <c r="A155" s="86"/>
      <c r="B155" s="86"/>
      <c r="C155" s="86"/>
      <c r="D155" s="86"/>
    </row>
    <row r="156" spans="1:4">
      <c r="A156" s="86"/>
      <c r="B156" s="86"/>
      <c r="C156" s="86"/>
      <c r="D156" s="86"/>
    </row>
    <row r="157" spans="1:4">
      <c r="A157" s="86"/>
      <c r="B157" s="86"/>
      <c r="C157" s="86"/>
      <c r="D157" s="86"/>
    </row>
    <row r="158" spans="1:4">
      <c r="A158" s="86"/>
      <c r="B158" s="86"/>
      <c r="C158" s="86"/>
      <c r="D158" s="86"/>
    </row>
    <row r="159" spans="1:4">
      <c r="A159" s="86"/>
      <c r="B159" s="86"/>
      <c r="C159" s="86"/>
      <c r="D159" s="86"/>
    </row>
    <row r="160" spans="1:4">
      <c r="A160" s="86"/>
      <c r="B160" s="86"/>
      <c r="C160" s="86"/>
      <c r="D160" s="86"/>
    </row>
    <row r="161" spans="1:4">
      <c r="A161" s="86"/>
      <c r="B161" s="86"/>
      <c r="C161" s="86"/>
      <c r="D161" s="86"/>
    </row>
    <row r="162" spans="1:4">
      <c r="A162" s="86"/>
      <c r="B162" s="86"/>
      <c r="C162" s="86"/>
      <c r="D162" s="86"/>
    </row>
    <row r="163" spans="1:4">
      <c r="A163" s="86"/>
      <c r="B163" s="86"/>
      <c r="C163" s="86"/>
      <c r="D163" s="86"/>
    </row>
    <row r="164" spans="1:4">
      <c r="A164" s="86"/>
      <c r="B164" s="86"/>
      <c r="C164" s="86"/>
      <c r="D164" s="86"/>
    </row>
    <row r="165" spans="1:4">
      <c r="A165" s="86"/>
      <c r="B165" s="86"/>
      <c r="C165" s="86"/>
      <c r="D165" s="86"/>
    </row>
    <row r="166" spans="1:4">
      <c r="A166" s="86"/>
      <c r="B166" s="86"/>
      <c r="C166" s="86"/>
      <c r="D166" s="86"/>
    </row>
    <row r="167" spans="1:4">
      <c r="A167" s="86"/>
      <c r="B167" s="86"/>
      <c r="C167" s="86"/>
      <c r="D167" s="86"/>
    </row>
    <row r="168" spans="1:4">
      <c r="A168" s="86"/>
      <c r="B168" s="86"/>
      <c r="C168" s="86"/>
      <c r="D168" s="86"/>
    </row>
    <row r="169" spans="1:4">
      <c r="A169" s="86"/>
      <c r="B169" s="86"/>
      <c r="C169" s="86"/>
      <c r="D169" s="86"/>
    </row>
    <row r="170" spans="1:4">
      <c r="A170" s="86"/>
      <c r="B170" s="86"/>
      <c r="C170" s="86"/>
      <c r="D170" s="86"/>
    </row>
    <row r="171" spans="1:4">
      <c r="A171" s="86"/>
      <c r="B171" s="86"/>
      <c r="C171" s="86"/>
      <c r="D171" s="86"/>
    </row>
    <row r="172" spans="1:4">
      <c r="A172" s="86"/>
      <c r="B172" s="86"/>
      <c r="C172" s="86"/>
      <c r="D172" s="86"/>
    </row>
    <row r="173" spans="1:4">
      <c r="A173" s="86"/>
      <c r="B173" s="86"/>
      <c r="C173" s="86"/>
      <c r="D173" s="86"/>
    </row>
    <row r="174" spans="1:4">
      <c r="A174" s="86"/>
      <c r="B174" s="86"/>
      <c r="C174" s="86"/>
      <c r="D174" s="86"/>
    </row>
    <row r="175" spans="1:4">
      <c r="A175" s="86"/>
      <c r="B175" s="86"/>
      <c r="C175" s="86"/>
      <c r="D175" s="86"/>
    </row>
    <row r="176" spans="1:4">
      <c r="A176" s="86"/>
      <c r="B176" s="86"/>
      <c r="C176" s="86"/>
      <c r="D176" s="86"/>
    </row>
    <row r="177" spans="1:4">
      <c r="A177" s="86"/>
      <c r="B177" s="86"/>
      <c r="C177" s="86"/>
      <c r="D177" s="86"/>
    </row>
    <row r="178" spans="1:4">
      <c r="A178" s="86"/>
      <c r="B178" s="86"/>
      <c r="C178" s="86"/>
      <c r="D178" s="86"/>
    </row>
    <row r="179" spans="1:4">
      <c r="A179" s="86"/>
      <c r="B179" s="86"/>
      <c r="C179" s="86"/>
      <c r="D179" s="86"/>
    </row>
    <row r="180" spans="1:4">
      <c r="A180" s="86"/>
      <c r="B180" s="86"/>
      <c r="C180" s="86"/>
      <c r="D180" s="86"/>
    </row>
    <row r="181" spans="1:4">
      <c r="A181" s="86"/>
      <c r="B181" s="86"/>
      <c r="C181" s="86"/>
      <c r="D181" s="86"/>
    </row>
    <row r="182" spans="1:4">
      <c r="A182" s="86"/>
      <c r="B182" s="86"/>
      <c r="C182" s="86"/>
      <c r="D182" s="86"/>
    </row>
    <row r="183" spans="1:4">
      <c r="A183" s="86"/>
      <c r="B183" s="86"/>
      <c r="C183" s="86"/>
      <c r="D183" s="86"/>
    </row>
    <row r="184" spans="1:4">
      <c r="A184" s="86"/>
      <c r="B184" s="86"/>
      <c r="C184" s="86"/>
      <c r="D184" s="86"/>
    </row>
    <row r="185" spans="1:4">
      <c r="A185" s="86"/>
      <c r="B185" s="86"/>
      <c r="C185" s="86"/>
      <c r="D185" s="86"/>
    </row>
    <row r="186" spans="1:4">
      <c r="A186" s="86"/>
      <c r="B186" s="86"/>
      <c r="C186" s="86"/>
      <c r="D186" s="86"/>
    </row>
    <row r="187" spans="1:4">
      <c r="A187" s="86"/>
      <c r="B187" s="86"/>
      <c r="C187" s="86"/>
      <c r="D187" s="86"/>
    </row>
    <row r="188" spans="1:4">
      <c r="A188" s="86"/>
      <c r="B188" s="86"/>
      <c r="C188" s="86"/>
      <c r="D188" s="86"/>
    </row>
    <row r="189" spans="1:4">
      <c r="A189" s="86"/>
      <c r="B189" s="86"/>
      <c r="C189" s="86"/>
      <c r="D189" s="86"/>
    </row>
    <row r="190" spans="1:4">
      <c r="A190" s="86"/>
      <c r="B190" s="86"/>
      <c r="C190" s="86"/>
      <c r="D190" s="86"/>
    </row>
    <row r="191" spans="1:4">
      <c r="A191" s="86"/>
      <c r="B191" s="86"/>
      <c r="C191" s="86"/>
      <c r="D191" s="86"/>
    </row>
    <row r="192" spans="1:4">
      <c r="A192" s="86"/>
      <c r="B192" s="86"/>
      <c r="C192" s="86"/>
      <c r="D192" s="86"/>
    </row>
    <row r="193" spans="1:4">
      <c r="A193" s="86"/>
      <c r="B193" s="86"/>
      <c r="C193" s="86"/>
      <c r="D193" s="86"/>
    </row>
    <row r="194" spans="1:4">
      <c r="A194" s="86"/>
      <c r="B194" s="86"/>
      <c r="C194" s="86"/>
      <c r="D194" s="86"/>
    </row>
    <row r="195" spans="1:4">
      <c r="A195" s="86"/>
      <c r="B195" s="86"/>
      <c r="C195" s="86"/>
      <c r="D195" s="86"/>
    </row>
    <row r="196" spans="1:4">
      <c r="A196" s="86"/>
      <c r="B196" s="86"/>
      <c r="C196" s="86"/>
      <c r="D196" s="86"/>
    </row>
    <row r="197" spans="1:4">
      <c r="A197" s="86"/>
      <c r="B197" s="86"/>
      <c r="C197" s="86"/>
      <c r="D197" s="86"/>
    </row>
    <row r="198" spans="1:4">
      <c r="A198" s="86"/>
      <c r="B198" s="86"/>
      <c r="C198" s="86"/>
      <c r="D198" s="86"/>
    </row>
    <row r="199" spans="1:4">
      <c r="A199" s="86"/>
      <c r="B199" s="86"/>
      <c r="C199" s="86"/>
      <c r="D199" s="86"/>
    </row>
    <row r="200" spans="1:4">
      <c r="A200" s="86"/>
      <c r="B200" s="86"/>
      <c r="C200" s="86"/>
      <c r="D200" s="86"/>
    </row>
    <row r="201" spans="1:4">
      <c r="A201" s="86"/>
      <c r="B201" s="86"/>
      <c r="C201" s="86"/>
      <c r="D201" s="86"/>
    </row>
    <row r="202" spans="1:4">
      <c r="A202" s="86"/>
      <c r="B202" s="86"/>
      <c r="C202" s="86"/>
      <c r="D202" s="86"/>
    </row>
    <row r="203" spans="1:4">
      <c r="A203" s="86"/>
      <c r="B203" s="86"/>
      <c r="C203" s="86"/>
      <c r="D203" s="86"/>
    </row>
    <row r="204" spans="1:4">
      <c r="A204" s="86"/>
      <c r="B204" s="86"/>
      <c r="C204" s="86"/>
      <c r="D204" s="86"/>
    </row>
    <row r="205" spans="1:4">
      <c r="A205" s="86"/>
      <c r="B205" s="86"/>
      <c r="C205" s="86"/>
      <c r="D205" s="86"/>
    </row>
    <row r="206" spans="1:4">
      <c r="A206" s="86"/>
      <c r="B206" s="86"/>
      <c r="C206" s="86"/>
      <c r="D206" s="86"/>
    </row>
    <row r="207" spans="1:4">
      <c r="A207" s="86"/>
      <c r="B207" s="86"/>
      <c r="C207" s="86"/>
      <c r="D207" s="86"/>
    </row>
    <row r="208" spans="1:4">
      <c r="A208" s="86"/>
      <c r="B208" s="86"/>
      <c r="C208" s="86"/>
      <c r="D208" s="86"/>
    </row>
    <row r="209" spans="1:4">
      <c r="A209" s="86"/>
      <c r="B209" s="86"/>
      <c r="C209" s="86"/>
      <c r="D209" s="86"/>
    </row>
    <row r="210" spans="1:4">
      <c r="A210" s="86"/>
      <c r="B210" s="86"/>
      <c r="C210" s="86"/>
      <c r="D210" s="86"/>
    </row>
    <row r="211" spans="1:4">
      <c r="A211" s="86"/>
      <c r="B211" s="86"/>
      <c r="C211" s="86"/>
      <c r="D211" s="86"/>
    </row>
    <row r="212" spans="1:4">
      <c r="A212" s="86"/>
      <c r="B212" s="86"/>
      <c r="C212" s="86"/>
      <c r="D212" s="86"/>
    </row>
    <row r="213" spans="1:4">
      <c r="A213" s="86"/>
      <c r="B213" s="86"/>
      <c r="C213" s="86"/>
      <c r="D213" s="86"/>
    </row>
    <row r="214" spans="1:4">
      <c r="A214" s="86"/>
      <c r="B214" s="86"/>
      <c r="C214" s="86"/>
      <c r="D214" s="86"/>
    </row>
    <row r="215" spans="1:4">
      <c r="A215" s="86"/>
      <c r="B215" s="86"/>
      <c r="C215" s="86"/>
      <c r="D215" s="86"/>
    </row>
    <row r="216" spans="1:4">
      <c r="A216" s="86"/>
      <c r="B216" s="86"/>
      <c r="C216" s="86"/>
      <c r="D216" s="86"/>
    </row>
    <row r="217" spans="1:4">
      <c r="A217" s="86"/>
      <c r="B217" s="86"/>
      <c r="C217" s="86"/>
      <c r="D217" s="86"/>
    </row>
    <row r="218" spans="1:4">
      <c r="A218" s="86"/>
      <c r="B218" s="86"/>
      <c r="C218" s="86"/>
      <c r="D218" s="86"/>
    </row>
    <row r="219" spans="1:4">
      <c r="A219" s="86"/>
      <c r="B219" s="86"/>
      <c r="C219" s="86"/>
      <c r="D219" s="86"/>
    </row>
    <row r="220" spans="1:4">
      <c r="A220" s="86"/>
      <c r="B220" s="86"/>
      <c r="C220" s="86"/>
      <c r="D220" s="86"/>
    </row>
    <row r="221" spans="1:4">
      <c r="A221" s="86"/>
      <c r="B221" s="86"/>
      <c r="C221" s="86"/>
      <c r="D221" s="86"/>
    </row>
    <row r="222" spans="1:4">
      <c r="A222" s="86"/>
      <c r="B222" s="86"/>
      <c r="C222" s="86"/>
      <c r="D222" s="86"/>
    </row>
    <row r="223" spans="1:4">
      <c r="A223" s="86"/>
      <c r="B223" s="86"/>
      <c r="C223" s="86"/>
      <c r="D223" s="86"/>
    </row>
    <row r="224" spans="1:4">
      <c r="A224" s="86"/>
      <c r="B224" s="86"/>
      <c r="C224" s="86"/>
      <c r="D224" s="86"/>
    </row>
    <row r="225" spans="1:4">
      <c r="A225" s="86"/>
      <c r="B225" s="86"/>
      <c r="C225" s="86"/>
      <c r="D225" s="86"/>
    </row>
    <row r="226" spans="1:4">
      <c r="A226" s="86"/>
      <c r="B226" s="86"/>
      <c r="C226" s="86"/>
      <c r="D226" s="86"/>
    </row>
    <row r="227" spans="1:4">
      <c r="A227" s="86"/>
      <c r="B227" s="86"/>
      <c r="C227" s="86"/>
      <c r="D227" s="86"/>
    </row>
    <row r="228" spans="1:4">
      <c r="A228" s="86"/>
      <c r="B228" s="86"/>
      <c r="C228" s="86"/>
      <c r="D228" s="86"/>
    </row>
    <row r="229" spans="1:4">
      <c r="A229" s="86"/>
      <c r="B229" s="86"/>
      <c r="C229" s="86"/>
      <c r="D229" s="86"/>
    </row>
    <row r="230" spans="1:4">
      <c r="A230" s="86"/>
      <c r="B230" s="86"/>
      <c r="C230" s="86"/>
      <c r="D230" s="86"/>
    </row>
    <row r="231" spans="1:4">
      <c r="A231" s="86"/>
      <c r="B231" s="86"/>
      <c r="C231" s="86"/>
      <c r="D231" s="86"/>
    </row>
    <row r="232" spans="1:4">
      <c r="A232" s="86"/>
      <c r="B232" s="86"/>
      <c r="C232" s="86"/>
      <c r="D232" s="86"/>
    </row>
    <row r="233" spans="1:4">
      <c r="A233" s="86"/>
      <c r="B233" s="86"/>
      <c r="C233" s="86"/>
      <c r="D233" s="86"/>
    </row>
    <row r="234" spans="1:4">
      <c r="A234" s="86"/>
      <c r="B234" s="86"/>
      <c r="C234" s="86"/>
      <c r="D234" s="86"/>
    </row>
    <row r="235" spans="1:4">
      <c r="A235" s="86"/>
      <c r="B235" s="86"/>
      <c r="C235" s="86"/>
      <c r="D235" s="86"/>
    </row>
    <row r="236" spans="1:4">
      <c r="A236" s="86"/>
      <c r="B236" s="86"/>
      <c r="C236" s="86"/>
      <c r="D236" s="86"/>
    </row>
    <row r="237" spans="1:4">
      <c r="A237" s="86"/>
      <c r="B237" s="86"/>
      <c r="C237" s="86"/>
      <c r="D237" s="86"/>
    </row>
    <row r="238" spans="1:4">
      <c r="A238" s="86"/>
      <c r="B238" s="86"/>
      <c r="C238" s="86"/>
      <c r="D238" s="86"/>
    </row>
    <row r="239" spans="1:4">
      <c r="A239" s="86"/>
      <c r="B239" s="86"/>
      <c r="C239" s="86"/>
      <c r="D239" s="86"/>
    </row>
    <row r="240" spans="1:4">
      <c r="A240" s="86"/>
      <c r="B240" s="86"/>
      <c r="C240" s="86"/>
      <c r="D240" s="86"/>
    </row>
    <row r="241" spans="1:4">
      <c r="A241" s="86"/>
      <c r="B241" s="86"/>
      <c r="C241" s="86"/>
      <c r="D241" s="86"/>
    </row>
    <row r="242" spans="1:4">
      <c r="A242" s="86"/>
      <c r="B242" s="86"/>
      <c r="C242" s="86"/>
      <c r="D242" s="86"/>
    </row>
    <row r="243" spans="1:4">
      <c r="A243" s="86"/>
      <c r="B243" s="86"/>
      <c r="C243" s="86"/>
      <c r="D243" s="86"/>
    </row>
    <row r="244" spans="1:4">
      <c r="A244" s="86"/>
      <c r="B244" s="86"/>
      <c r="C244" s="86"/>
      <c r="D244" s="86"/>
    </row>
    <row r="245" spans="1:4">
      <c r="A245" s="86"/>
      <c r="B245" s="86"/>
      <c r="C245" s="86"/>
      <c r="D245" s="86"/>
    </row>
    <row r="246" spans="1:4">
      <c r="A246" s="86"/>
      <c r="B246" s="86"/>
      <c r="C246" s="86"/>
      <c r="D246" s="86"/>
    </row>
    <row r="247" spans="1:4">
      <c r="A247" s="86"/>
      <c r="B247" s="86"/>
      <c r="C247" s="86"/>
      <c r="D247" s="86"/>
    </row>
    <row r="248" spans="1:4">
      <c r="A248" s="86"/>
      <c r="B248" s="86"/>
      <c r="C248" s="86"/>
      <c r="D248" s="86"/>
    </row>
    <row r="249" spans="1:4">
      <c r="A249" s="86"/>
      <c r="B249" s="86"/>
      <c r="C249" s="86"/>
      <c r="D249" s="86"/>
    </row>
    <row r="250" spans="1:4">
      <c r="A250" s="86"/>
      <c r="B250" s="86"/>
      <c r="C250" s="86"/>
      <c r="D250" s="86"/>
    </row>
    <row r="251" spans="1:4">
      <c r="A251" s="86"/>
      <c r="B251" s="86"/>
      <c r="C251" s="86"/>
      <c r="D251" s="86"/>
    </row>
    <row r="252" spans="1:4">
      <c r="A252" s="86"/>
      <c r="B252" s="86"/>
      <c r="C252" s="86"/>
      <c r="D252" s="86"/>
    </row>
    <row r="253" spans="1:4">
      <c r="A253" s="86"/>
      <c r="B253" s="86"/>
      <c r="C253" s="86"/>
      <c r="D253" s="86"/>
    </row>
    <row r="254" spans="1:4">
      <c r="A254" s="86"/>
      <c r="B254" s="86"/>
      <c r="C254" s="86"/>
      <c r="D254" s="86"/>
    </row>
    <row r="255" spans="1:4">
      <c r="A255" s="86"/>
      <c r="B255" s="86"/>
      <c r="C255" s="86"/>
      <c r="D255" s="86"/>
    </row>
    <row r="256" spans="1:4">
      <c r="A256" s="86"/>
      <c r="B256" s="86"/>
      <c r="C256" s="86"/>
      <c r="D256" s="86"/>
    </row>
    <row r="257" spans="1:4">
      <c r="A257" s="86"/>
      <c r="B257" s="86"/>
      <c r="C257" s="86"/>
      <c r="D257" s="86"/>
    </row>
    <row r="258" spans="1:4">
      <c r="A258" s="86"/>
      <c r="B258" s="86"/>
      <c r="C258" s="86"/>
      <c r="D258" s="86"/>
    </row>
    <row r="259" spans="1:4">
      <c r="A259" s="86"/>
      <c r="B259" s="86"/>
      <c r="C259" s="86"/>
      <c r="D259" s="86"/>
    </row>
    <row r="260" spans="1:4">
      <c r="A260" s="86"/>
      <c r="B260" s="86"/>
      <c r="C260" s="86"/>
      <c r="D260" s="86"/>
    </row>
    <row r="261" spans="1:4">
      <c r="A261" s="86"/>
      <c r="B261" s="86"/>
      <c r="C261" s="86"/>
      <c r="D261" s="86"/>
    </row>
    <row r="262" spans="1:4">
      <c r="A262" s="86"/>
      <c r="B262" s="86"/>
      <c r="C262" s="86"/>
      <c r="D262" s="86"/>
    </row>
    <row r="263" spans="1:4">
      <c r="A263" s="86"/>
      <c r="B263" s="86"/>
      <c r="C263" s="86"/>
      <c r="D263" s="86"/>
    </row>
    <row r="264" spans="1:4">
      <c r="A264" s="86"/>
      <c r="B264" s="86"/>
      <c r="C264" s="86"/>
      <c r="D264" s="86"/>
    </row>
    <row r="265" spans="1:4">
      <c r="A265" s="86"/>
      <c r="B265" s="86"/>
      <c r="C265" s="86"/>
      <c r="D265" s="86"/>
    </row>
    <row r="266" spans="1:4">
      <c r="A266" s="86"/>
      <c r="B266" s="86"/>
      <c r="C266" s="86"/>
      <c r="D266" s="86"/>
    </row>
    <row r="267" spans="1:4">
      <c r="A267" s="86"/>
      <c r="B267" s="86"/>
      <c r="C267" s="86"/>
      <c r="D267" s="86"/>
    </row>
    <row r="268" spans="1:4">
      <c r="A268" s="86"/>
      <c r="B268" s="86"/>
      <c r="C268" s="86"/>
      <c r="D268" s="86"/>
    </row>
    <row r="269" spans="1:4">
      <c r="A269" s="86"/>
      <c r="B269" s="86"/>
      <c r="C269" s="86"/>
      <c r="D269" s="86"/>
    </row>
    <row r="270" spans="1:4">
      <c r="A270" s="86"/>
      <c r="B270" s="86"/>
      <c r="C270" s="86"/>
      <c r="D270" s="86"/>
    </row>
    <row r="271" spans="1:4">
      <c r="A271" s="86"/>
      <c r="B271" s="86"/>
      <c r="C271" s="86"/>
      <c r="D271" s="86"/>
    </row>
    <row r="272" spans="1:4">
      <c r="A272" s="86"/>
      <c r="B272" s="86"/>
      <c r="C272" s="86"/>
      <c r="D272" s="86"/>
    </row>
    <row r="273" spans="1:4">
      <c r="A273" s="86"/>
      <c r="B273" s="86"/>
      <c r="C273" s="86"/>
      <c r="D273" s="86"/>
    </row>
    <row r="274" spans="1:4">
      <c r="A274" s="86"/>
      <c r="B274" s="86"/>
      <c r="C274" s="86"/>
      <c r="D274" s="86"/>
    </row>
    <row r="275" spans="1:4">
      <c r="A275" s="86"/>
      <c r="B275" s="86"/>
      <c r="C275" s="86"/>
      <c r="D275" s="86"/>
    </row>
    <row r="276" spans="1:4">
      <c r="A276" s="86"/>
      <c r="B276" s="86"/>
      <c r="C276" s="86"/>
      <c r="D276" s="86"/>
    </row>
    <row r="277" spans="1:4">
      <c r="A277" s="86"/>
      <c r="B277" s="86"/>
      <c r="C277" s="86"/>
      <c r="D277" s="86"/>
    </row>
    <row r="278" spans="1:4">
      <c r="A278" s="86"/>
      <c r="B278" s="86"/>
      <c r="C278" s="86"/>
      <c r="D278" s="86"/>
    </row>
    <row r="279" spans="1:4">
      <c r="A279" s="86"/>
      <c r="B279" s="86"/>
      <c r="C279" s="86"/>
      <c r="D279" s="86"/>
    </row>
    <row r="280" spans="1:4">
      <c r="A280" s="86"/>
      <c r="B280" s="86"/>
      <c r="C280" s="86"/>
      <c r="D280" s="86"/>
    </row>
    <row r="281" spans="1:4">
      <c r="A281" s="86"/>
      <c r="B281" s="86"/>
      <c r="C281" s="86"/>
      <c r="D281" s="86"/>
    </row>
    <row r="282" spans="1:4">
      <c r="A282" s="86"/>
      <c r="B282" s="86"/>
      <c r="C282" s="86"/>
      <c r="D282" s="86"/>
    </row>
    <row r="283" spans="1:4">
      <c r="A283" s="86"/>
      <c r="B283" s="86"/>
      <c r="C283" s="86"/>
      <c r="D283" s="86"/>
    </row>
    <row r="284" spans="1:4">
      <c r="A284" s="86"/>
      <c r="B284" s="86"/>
      <c r="C284" s="86"/>
      <c r="D284" s="86"/>
    </row>
    <row r="285" spans="1:4">
      <c r="A285" s="86"/>
      <c r="B285" s="86"/>
      <c r="C285" s="86"/>
      <c r="D285" s="86"/>
    </row>
    <row r="286" spans="1:4">
      <c r="A286" s="86"/>
      <c r="B286" s="86"/>
      <c r="C286" s="86"/>
      <c r="D286" s="86"/>
    </row>
    <row r="287" spans="1:4">
      <c r="A287" s="86"/>
      <c r="B287" s="86"/>
      <c r="C287" s="86"/>
      <c r="D287" s="86"/>
    </row>
    <row r="288" spans="1:4">
      <c r="A288" s="86"/>
      <c r="B288" s="86"/>
      <c r="C288" s="86"/>
      <c r="D288" s="86"/>
    </row>
    <row r="289" spans="1:4">
      <c r="A289" s="86"/>
      <c r="B289" s="86"/>
      <c r="C289" s="86"/>
      <c r="D289" s="86"/>
    </row>
    <row r="290" spans="1:4">
      <c r="A290" s="86"/>
      <c r="B290" s="86"/>
      <c r="C290" s="86"/>
      <c r="D290" s="86"/>
    </row>
    <row r="291" spans="1:4">
      <c r="A291" s="86"/>
      <c r="B291" s="86"/>
      <c r="C291" s="86"/>
      <c r="D291" s="86"/>
    </row>
    <row r="292" spans="1:4">
      <c r="A292" s="86"/>
      <c r="B292" s="86"/>
      <c r="C292" s="86"/>
      <c r="D292" s="86"/>
    </row>
    <row r="293" spans="1:4">
      <c r="A293" s="86"/>
      <c r="B293" s="86"/>
      <c r="C293" s="86"/>
      <c r="D293" s="86"/>
    </row>
    <row r="294" spans="1:4">
      <c r="A294" s="86"/>
      <c r="B294" s="86"/>
      <c r="C294" s="86"/>
      <c r="D294" s="86"/>
    </row>
    <row r="295" spans="1:4">
      <c r="A295" s="86"/>
      <c r="B295" s="86"/>
      <c r="C295" s="86"/>
      <c r="D295" s="86"/>
    </row>
    <row r="296" spans="1:4">
      <c r="A296" s="86"/>
      <c r="B296" s="86"/>
      <c r="C296" s="86"/>
      <c r="D296" s="86"/>
    </row>
    <row r="297" spans="1:4">
      <c r="A297" s="86"/>
      <c r="B297" s="86"/>
      <c r="C297" s="86"/>
      <c r="D297" s="86"/>
    </row>
    <row r="298" spans="1:4">
      <c r="A298" s="86"/>
      <c r="B298" s="86"/>
      <c r="C298" s="86"/>
      <c r="D298" s="86"/>
    </row>
    <row r="299" spans="1:4">
      <c r="A299" s="86"/>
      <c r="B299" s="86"/>
      <c r="C299" s="86"/>
      <c r="D299" s="86"/>
    </row>
    <row r="300" spans="1:4">
      <c r="A300" s="86"/>
      <c r="B300" s="86"/>
      <c r="C300" s="86"/>
      <c r="D300" s="86"/>
    </row>
    <row r="301" spans="1:4">
      <c r="A301" s="86"/>
      <c r="B301" s="86"/>
      <c r="C301" s="86"/>
      <c r="D301" s="86"/>
    </row>
    <row r="302" spans="1:4">
      <c r="A302" s="86"/>
      <c r="B302" s="86"/>
      <c r="C302" s="86"/>
      <c r="D302" s="86"/>
    </row>
    <row r="303" spans="1:4">
      <c r="A303" s="86"/>
      <c r="B303" s="86"/>
      <c r="C303" s="86"/>
      <c r="D303" s="86"/>
    </row>
    <row r="304" spans="1:4">
      <c r="A304" s="86"/>
      <c r="B304" s="86"/>
      <c r="C304" s="86"/>
      <c r="D304" s="86"/>
    </row>
    <row r="305" spans="1:4">
      <c r="A305" s="86"/>
      <c r="B305" s="86"/>
      <c r="C305" s="86"/>
      <c r="D305" s="86"/>
    </row>
    <row r="306" spans="1:4">
      <c r="A306" s="86"/>
      <c r="B306" s="86"/>
      <c r="C306" s="86"/>
      <c r="D306" s="86"/>
    </row>
    <row r="307" spans="1:4">
      <c r="A307" s="86"/>
      <c r="B307" s="86"/>
      <c r="C307" s="86"/>
      <c r="D307" s="86"/>
    </row>
    <row r="308" spans="1:4">
      <c r="A308" s="86"/>
      <c r="B308" s="86"/>
      <c r="C308" s="86"/>
      <c r="D308" s="86"/>
    </row>
  </sheetData>
  <mergeCells count="99">
    <mergeCell ref="A25:D25"/>
    <mergeCell ref="A6:H6"/>
    <mergeCell ref="A7:H7"/>
    <mergeCell ref="A8:H8"/>
    <mergeCell ref="A9:H9"/>
    <mergeCell ref="A10:H10"/>
    <mergeCell ref="E37:E38"/>
    <mergeCell ref="A38:D38"/>
    <mergeCell ref="A26:H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H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H84"/>
    <mergeCell ref="A85:D85"/>
    <mergeCell ref="A86:D86"/>
    <mergeCell ref="A87:D87"/>
    <mergeCell ref="A88:D88"/>
    <mergeCell ref="A89:D89"/>
    <mergeCell ref="A90:D90"/>
    <mergeCell ref="A92:D92"/>
    <mergeCell ref="A93:D93"/>
    <mergeCell ref="E93:E97"/>
    <mergeCell ref="A94:D94"/>
    <mergeCell ref="A95:D95"/>
    <mergeCell ref="A96:D96"/>
    <mergeCell ref="A97:D97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H106"/>
    <mergeCell ref="A107:D107"/>
    <mergeCell ref="A109:E109"/>
    <mergeCell ref="B120:E120"/>
    <mergeCell ref="G120:H120"/>
    <mergeCell ref="B122:E122"/>
    <mergeCell ref="G122:H122"/>
  </mergeCells>
  <dataValidations count="5">
    <dataValidation type="list" allowBlank="1" showInputMessage="1" showErrorMessage="1" sqref="Q8:Q18">
      <formula1>$H$12</formula1>
    </dataValidation>
    <dataValidation type="list" allowBlank="1" showInputMessage="1" showErrorMessage="1" sqref="H12">
      <formula1>Новаядата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308"/>
  <sheetViews>
    <sheetView topLeftCell="A100" workbookViewId="0">
      <selection activeCell="G49" sqref="G1:G1048576"/>
    </sheetView>
  </sheetViews>
  <sheetFormatPr defaultRowHeight="12.75" outlineLevelRow="1"/>
  <cols>
    <col min="1" max="4" width="15" customWidth="1"/>
    <col min="5" max="5" width="20.140625" customWidth="1"/>
    <col min="6" max="6" width="12.42578125" customWidth="1"/>
    <col min="7" max="7" width="18.42578125" customWidth="1"/>
    <col min="8" max="8" width="16.5703125" customWidth="1"/>
    <col min="9" max="9" width="9.140625" style="22"/>
    <col min="13" max="14" width="9.140625" customWidth="1"/>
    <col min="15" max="15" width="10.140625" bestFit="1" customWidth="1"/>
    <col min="16" max="27" width="9.140625" hidden="1" customWidth="1"/>
    <col min="28" max="38" width="9.140625" customWidth="1"/>
  </cols>
  <sheetData>
    <row r="1" spans="1:26" ht="11.25" hidden="1" customHeight="1" outlineLevel="1">
      <c r="A1" s="114"/>
      <c r="B1" s="114"/>
      <c r="C1" s="114"/>
      <c r="D1" s="114"/>
      <c r="E1" s="115"/>
      <c r="F1" s="115"/>
      <c r="G1" s="115"/>
      <c r="H1" s="116" t="s">
        <v>0</v>
      </c>
      <c r="I1" s="117"/>
    </row>
    <row r="2" spans="1:26" ht="11.25" hidden="1" customHeight="1" outlineLevel="1">
      <c r="A2" s="114"/>
      <c r="B2" s="114"/>
      <c r="C2" s="114"/>
      <c r="D2" s="114"/>
      <c r="E2" s="115"/>
      <c r="F2" s="115"/>
      <c r="G2" s="115"/>
      <c r="H2" s="116" t="s">
        <v>215</v>
      </c>
      <c r="I2" s="117"/>
      <c r="P2" s="112" t="s">
        <v>216</v>
      </c>
      <c r="Q2" s="112"/>
      <c r="R2" s="112"/>
      <c r="V2" s="112" t="s">
        <v>217</v>
      </c>
      <c r="W2" s="112"/>
      <c r="X2" s="112"/>
      <c r="Y2" s="112"/>
      <c r="Z2" s="112"/>
    </row>
    <row r="3" spans="1:26" ht="11.25" hidden="1" customHeight="1" outlineLevel="1">
      <c r="A3" s="114"/>
      <c r="B3" s="114"/>
      <c r="C3" s="114"/>
      <c r="D3" s="114"/>
      <c r="E3" s="115"/>
      <c r="F3" s="115"/>
      <c r="G3" s="115"/>
      <c r="H3" s="116" t="s">
        <v>218</v>
      </c>
      <c r="I3" s="117"/>
      <c r="P3" s="112" t="s">
        <v>219</v>
      </c>
      <c r="Q3" s="112"/>
      <c r="R3" s="112"/>
      <c r="V3" s="112" t="s">
        <v>220</v>
      </c>
      <c r="W3" s="112"/>
      <c r="X3" s="112"/>
      <c r="Y3" s="112"/>
      <c r="Z3" s="112"/>
    </row>
    <row r="4" spans="1:26" ht="11.25" hidden="1" customHeight="1" outlineLevel="1">
      <c r="A4" s="114"/>
      <c r="B4" s="114"/>
      <c r="C4" s="114"/>
      <c r="D4" s="114"/>
      <c r="E4" s="115"/>
      <c r="F4" s="115"/>
      <c r="G4" s="115"/>
      <c r="H4" s="116" t="s">
        <v>221</v>
      </c>
      <c r="I4" s="117"/>
      <c r="P4" s="112" t="s">
        <v>222</v>
      </c>
      <c r="Q4" s="112"/>
      <c r="R4" s="112"/>
      <c r="V4" s="112" t="s">
        <v>223</v>
      </c>
      <c r="W4" s="112"/>
      <c r="X4" s="112"/>
      <c r="Y4" s="112"/>
      <c r="Z4" s="112"/>
    </row>
    <row r="5" spans="1:26" ht="15" hidden="1" outlineLevel="1">
      <c r="A5" s="115"/>
      <c r="B5" s="115"/>
      <c r="C5" s="115"/>
      <c r="D5" s="115"/>
      <c r="E5" s="115"/>
      <c r="F5" s="115"/>
      <c r="G5" s="115"/>
      <c r="H5" s="115"/>
      <c r="I5" s="117"/>
      <c r="P5" s="112" t="s">
        <v>224</v>
      </c>
      <c r="Q5" s="112"/>
      <c r="R5" s="112"/>
      <c r="V5" s="112" t="s">
        <v>225</v>
      </c>
      <c r="W5" s="112"/>
      <c r="X5" s="112"/>
      <c r="Y5" s="112"/>
      <c r="Z5" s="112"/>
    </row>
    <row r="6" spans="1:26" ht="15.75" hidden="1" outlineLevel="1">
      <c r="A6" s="257" t="s">
        <v>226</v>
      </c>
      <c r="B6" s="257"/>
      <c r="C6" s="257"/>
      <c r="D6" s="257"/>
      <c r="E6" s="257"/>
      <c r="F6" s="257"/>
      <c r="G6" s="257"/>
      <c r="H6" s="257"/>
      <c r="I6" s="117"/>
      <c r="P6" s="112" t="s">
        <v>227</v>
      </c>
      <c r="Q6" s="112"/>
      <c r="R6" s="112"/>
      <c r="V6" s="112" t="s">
        <v>228</v>
      </c>
      <c r="W6" s="112"/>
      <c r="X6" s="112"/>
      <c r="Y6" s="112"/>
      <c r="Z6" s="112"/>
    </row>
    <row r="7" spans="1:26" ht="15" hidden="1" outlineLevel="1">
      <c r="A7" s="258" t="s">
        <v>229</v>
      </c>
      <c r="B7" s="258"/>
      <c r="C7" s="258"/>
      <c r="D7" s="258"/>
      <c r="E7" s="258"/>
      <c r="F7" s="258"/>
      <c r="G7" s="258"/>
      <c r="H7" s="258"/>
      <c r="I7" s="117"/>
      <c r="P7" s="112" t="s">
        <v>230</v>
      </c>
      <c r="Q7" s="112"/>
      <c r="R7" s="112"/>
      <c r="V7" s="112" t="s">
        <v>231</v>
      </c>
      <c r="W7" s="112"/>
      <c r="X7" s="112"/>
      <c r="Y7" s="112"/>
      <c r="Z7" s="112"/>
    </row>
    <row r="8" spans="1:26" ht="15" hidden="1" outlineLevel="1">
      <c r="A8" s="258" t="s">
        <v>232</v>
      </c>
      <c r="B8" s="258"/>
      <c r="C8" s="258"/>
      <c r="D8" s="258"/>
      <c r="E8" s="258"/>
      <c r="F8" s="258"/>
      <c r="G8" s="258"/>
      <c r="H8" s="258"/>
      <c r="I8" s="117"/>
      <c r="P8" s="112" t="s">
        <v>233</v>
      </c>
      <c r="Q8" s="112"/>
      <c r="R8" s="112"/>
      <c r="V8" s="112" t="s">
        <v>234</v>
      </c>
      <c r="W8" s="112"/>
      <c r="X8" s="112"/>
      <c r="Y8" s="112"/>
      <c r="Z8" s="112"/>
    </row>
    <row r="9" spans="1:26" ht="15" hidden="1" outlineLevel="1">
      <c r="A9" s="258" t="s">
        <v>235</v>
      </c>
      <c r="B9" s="258"/>
      <c r="C9" s="258"/>
      <c r="D9" s="258"/>
      <c r="E9" s="258"/>
      <c r="F9" s="258"/>
      <c r="G9" s="258"/>
      <c r="H9" s="258"/>
      <c r="I9" s="117"/>
      <c r="P9" s="112" t="s">
        <v>236</v>
      </c>
      <c r="Q9" s="112"/>
      <c r="R9" s="112"/>
      <c r="V9" s="112" t="s">
        <v>237</v>
      </c>
      <c r="W9" s="112"/>
      <c r="X9" s="112"/>
      <c r="Y9" s="112"/>
      <c r="Z9" s="112"/>
    </row>
    <row r="10" spans="1:26" ht="15" hidden="1" outlineLevel="1">
      <c r="A10" s="258" t="s">
        <v>238</v>
      </c>
      <c r="B10" s="258"/>
      <c r="C10" s="258"/>
      <c r="D10" s="258"/>
      <c r="E10" s="258"/>
      <c r="F10" s="258"/>
      <c r="G10" s="258"/>
      <c r="H10" s="258"/>
      <c r="I10" s="117"/>
      <c r="P10" s="112" t="s">
        <v>239</v>
      </c>
      <c r="Q10" s="112"/>
      <c r="R10" s="112"/>
      <c r="V10" s="112" t="s">
        <v>240</v>
      </c>
      <c r="W10" s="112"/>
      <c r="X10" s="112"/>
      <c r="Y10" s="112"/>
      <c r="Z10" s="112"/>
    </row>
    <row r="11" spans="1:26" ht="15" hidden="1" outlineLevel="1">
      <c r="A11" s="115"/>
      <c r="B11" s="115"/>
      <c r="C11" s="115"/>
      <c r="D11" s="115"/>
      <c r="E11" s="115"/>
      <c r="F11" s="115"/>
      <c r="G11" s="115"/>
      <c r="H11" s="115"/>
      <c r="I11" s="117"/>
      <c r="P11" s="112" t="s">
        <v>241</v>
      </c>
      <c r="Q11" s="112"/>
      <c r="R11" s="112"/>
      <c r="V11" s="112" t="s">
        <v>242</v>
      </c>
      <c r="W11" s="112"/>
      <c r="X11" s="112"/>
      <c r="Y11" s="112"/>
      <c r="Z11" s="112"/>
    </row>
    <row r="12" spans="1:26" ht="15" hidden="1" outlineLevel="1">
      <c r="A12" s="118" t="s">
        <v>243</v>
      </c>
      <c r="B12" s="118"/>
      <c r="C12" s="118"/>
      <c r="D12" s="118"/>
      <c r="E12" s="115"/>
      <c r="F12" s="115"/>
      <c r="G12" s="119"/>
      <c r="H12" s="120" t="s">
        <v>239</v>
      </c>
      <c r="I12" s="117"/>
      <c r="P12" s="112" t="s">
        <v>244</v>
      </c>
      <c r="Q12" s="112"/>
      <c r="R12" s="112"/>
      <c r="V12" s="112" t="s">
        <v>245</v>
      </c>
      <c r="W12" s="112"/>
      <c r="X12" s="112"/>
      <c r="Y12" s="112"/>
      <c r="Z12" s="112"/>
    </row>
    <row r="13" spans="1:26" ht="15" hidden="1" outlineLevel="1">
      <c r="A13" s="115"/>
      <c r="B13" s="115"/>
      <c r="C13" s="115"/>
      <c r="D13" s="115"/>
      <c r="E13" s="115"/>
      <c r="F13" s="115"/>
      <c r="G13" s="115"/>
      <c r="H13" s="115"/>
      <c r="I13" s="117"/>
      <c r="P13" s="112" t="s">
        <v>246</v>
      </c>
      <c r="Q13" s="112"/>
      <c r="R13" s="112"/>
      <c r="V13" s="112" t="s">
        <v>247</v>
      </c>
      <c r="W13" s="112"/>
      <c r="X13" s="112"/>
      <c r="Y13" s="112"/>
      <c r="Z13" s="112"/>
    </row>
    <row r="14" spans="1:26" ht="15" hidden="1" outlineLevel="1">
      <c r="A14" s="115"/>
      <c r="B14" s="115"/>
      <c r="C14" s="115"/>
      <c r="D14" s="115"/>
      <c r="E14" s="115"/>
      <c r="F14" s="115"/>
      <c r="G14" s="115"/>
      <c r="H14" s="115"/>
      <c r="I14" s="117"/>
      <c r="P14" s="112" t="s">
        <v>248</v>
      </c>
      <c r="Q14" s="112"/>
      <c r="R14" s="112"/>
      <c r="V14" s="112" t="s">
        <v>249</v>
      </c>
      <c r="W14" s="112"/>
      <c r="X14" s="112"/>
      <c r="Y14" s="112"/>
      <c r="Z14" s="112"/>
    </row>
    <row r="15" spans="1:26" ht="15" hidden="1" outlineLevel="1">
      <c r="A15" s="115" t="s">
        <v>250</v>
      </c>
      <c r="B15" s="115"/>
      <c r="C15" s="115"/>
      <c r="D15" s="115"/>
      <c r="E15" s="115"/>
      <c r="F15" s="115"/>
      <c r="G15" s="115"/>
      <c r="H15" s="115"/>
      <c r="I15" s="117"/>
      <c r="P15" s="112" t="s">
        <v>251</v>
      </c>
      <c r="Q15" s="112"/>
      <c r="R15" s="112"/>
      <c r="V15" s="112" t="s">
        <v>252</v>
      </c>
      <c r="W15" s="112"/>
      <c r="X15" s="112"/>
      <c r="Y15" s="112"/>
      <c r="Z15" s="112"/>
    </row>
    <row r="16" spans="1:26" ht="15" hidden="1" outlineLevel="1">
      <c r="A16" s="115" t="s">
        <v>253</v>
      </c>
      <c r="B16" s="115"/>
      <c r="C16" s="115"/>
      <c r="D16" s="115"/>
      <c r="E16" s="115"/>
      <c r="F16" s="115"/>
      <c r="G16" s="115"/>
      <c r="H16" s="115"/>
      <c r="I16" s="117"/>
      <c r="P16" s="112" t="s">
        <v>254</v>
      </c>
      <c r="Q16" s="112"/>
      <c r="R16" s="112"/>
      <c r="V16" s="112" t="s">
        <v>255</v>
      </c>
      <c r="W16" s="112"/>
      <c r="X16" s="112"/>
      <c r="Y16" s="112"/>
      <c r="Z16" s="112"/>
    </row>
    <row r="17" spans="1:26" ht="15" hidden="1" outlineLevel="1">
      <c r="A17" s="115" t="s">
        <v>256</v>
      </c>
      <c r="B17" s="115"/>
      <c r="C17" s="115"/>
      <c r="D17" s="115"/>
      <c r="E17" s="115"/>
      <c r="F17" s="115"/>
      <c r="G17" s="115"/>
      <c r="H17" s="115"/>
      <c r="I17" s="117"/>
      <c r="P17" s="112" t="s">
        <v>257</v>
      </c>
      <c r="Q17" s="112"/>
      <c r="R17" s="112"/>
      <c r="V17" s="112" t="s">
        <v>258</v>
      </c>
      <c r="W17" s="112"/>
      <c r="X17" s="112"/>
      <c r="Y17" s="112"/>
      <c r="Z17" s="112"/>
    </row>
    <row r="18" spans="1:26" ht="15" hidden="1" outlineLevel="1">
      <c r="A18" s="115" t="s">
        <v>259</v>
      </c>
      <c r="B18" s="115"/>
      <c r="C18" s="115"/>
      <c r="D18" s="115"/>
      <c r="E18" s="115"/>
      <c r="F18" s="115"/>
      <c r="G18" s="115"/>
      <c r="H18" s="115"/>
      <c r="I18" s="117"/>
      <c r="P18" s="112" t="s">
        <v>260</v>
      </c>
      <c r="Q18" s="112"/>
      <c r="R18" s="112"/>
      <c r="V18" s="112" t="s">
        <v>261</v>
      </c>
      <c r="W18" s="112"/>
      <c r="X18" s="112"/>
      <c r="Y18" s="112"/>
      <c r="Z18" s="112"/>
    </row>
    <row r="19" spans="1:26" ht="15" hidden="1" outlineLevel="1">
      <c r="A19" s="115" t="s">
        <v>262</v>
      </c>
      <c r="B19" s="115"/>
      <c r="C19" s="115"/>
      <c r="D19" s="115"/>
      <c r="E19" s="115"/>
      <c r="F19" s="115"/>
      <c r="G19" s="115"/>
      <c r="H19" s="115"/>
      <c r="I19" s="117"/>
      <c r="P19" s="112" t="s">
        <v>263</v>
      </c>
      <c r="Q19" s="112"/>
      <c r="R19" s="112"/>
      <c r="V19" s="112" t="s">
        <v>264</v>
      </c>
      <c r="W19" s="112"/>
      <c r="X19" s="112"/>
      <c r="Y19" s="112"/>
      <c r="Z19" s="112"/>
    </row>
    <row r="20" spans="1:26" ht="15" hidden="1" outlineLevel="1">
      <c r="A20" s="115" t="s">
        <v>265</v>
      </c>
      <c r="B20" s="115"/>
      <c r="C20" s="115"/>
      <c r="D20" s="115"/>
      <c r="E20" s="115"/>
      <c r="F20" s="115"/>
      <c r="G20" s="115"/>
      <c r="H20" s="115"/>
      <c r="I20" s="117"/>
      <c r="P20" s="112" t="s">
        <v>266</v>
      </c>
      <c r="Q20" s="112"/>
      <c r="R20" s="112"/>
      <c r="V20" s="112" t="s">
        <v>267</v>
      </c>
      <c r="W20" s="112"/>
      <c r="X20" s="112"/>
      <c r="Y20" s="112"/>
      <c r="Z20" s="112"/>
    </row>
    <row r="21" spans="1:26" ht="15" hidden="1" outlineLevel="1">
      <c r="A21" s="115" t="s">
        <v>268</v>
      </c>
      <c r="B21" s="115"/>
      <c r="C21" s="115"/>
      <c r="D21" s="115"/>
      <c r="E21" s="115"/>
      <c r="F21" s="115"/>
      <c r="G21" s="115"/>
      <c r="H21" s="115"/>
      <c r="I21" s="117"/>
      <c r="P21" s="112" t="s">
        <v>269</v>
      </c>
      <c r="Q21" s="112"/>
      <c r="R21" s="112"/>
      <c r="V21" s="112" t="s">
        <v>270</v>
      </c>
      <c r="W21" s="112"/>
      <c r="X21" s="112"/>
      <c r="Y21" s="112"/>
      <c r="Z21" s="112"/>
    </row>
    <row r="22" spans="1:26" ht="15" hidden="1" outlineLevel="1">
      <c r="A22" s="115" t="s">
        <v>271</v>
      </c>
      <c r="B22" s="115"/>
      <c r="C22" s="115"/>
      <c r="D22" s="115"/>
      <c r="E22" s="115"/>
      <c r="F22" s="115"/>
      <c r="G22" s="115"/>
      <c r="H22" s="115"/>
      <c r="I22" s="117"/>
      <c r="P22" s="112" t="s">
        <v>272</v>
      </c>
      <c r="Q22" s="112"/>
      <c r="R22" s="112"/>
      <c r="V22" s="112" t="s">
        <v>273</v>
      </c>
      <c r="W22" s="112"/>
      <c r="X22" s="112"/>
      <c r="Y22" s="112"/>
      <c r="Z22" s="112"/>
    </row>
    <row r="23" spans="1:26" ht="15" hidden="1" outlineLevel="1">
      <c r="A23" s="115" t="s">
        <v>274</v>
      </c>
      <c r="B23" s="115"/>
      <c r="C23" s="115"/>
      <c r="D23" s="115"/>
      <c r="E23" s="115"/>
      <c r="F23" s="115"/>
      <c r="G23" s="115"/>
      <c r="H23" s="115"/>
      <c r="I23" s="117"/>
      <c r="P23" s="112" t="s">
        <v>275</v>
      </c>
      <c r="Q23" s="112"/>
      <c r="R23" s="112"/>
      <c r="V23" s="112" t="s">
        <v>276</v>
      </c>
      <c r="W23" s="112"/>
      <c r="X23" s="112"/>
      <c r="Y23" s="112"/>
      <c r="Z23" s="112"/>
    </row>
    <row r="24" spans="1:26" ht="15" hidden="1" outlineLevel="1">
      <c r="A24" s="115"/>
      <c r="B24" s="115"/>
      <c r="C24" s="115"/>
      <c r="D24" s="115"/>
      <c r="E24" s="115"/>
      <c r="F24" s="115"/>
      <c r="G24" s="115"/>
      <c r="H24" s="115"/>
      <c r="I24" s="117"/>
      <c r="P24" s="112" t="s">
        <v>277</v>
      </c>
      <c r="Q24" s="112"/>
      <c r="R24" s="112"/>
      <c r="V24" s="112" t="s">
        <v>278</v>
      </c>
      <c r="W24" s="112"/>
      <c r="X24" s="112"/>
      <c r="Y24" s="112"/>
      <c r="Z24" s="112"/>
    </row>
    <row r="25" spans="1:26" ht="76.5" collapsed="1">
      <c r="A25" s="256" t="s">
        <v>279</v>
      </c>
      <c r="B25" s="256"/>
      <c r="C25" s="256"/>
      <c r="D25" s="256"/>
      <c r="E25" s="121" t="s">
        <v>280</v>
      </c>
      <c r="F25" s="121" t="s">
        <v>281</v>
      </c>
      <c r="G25" s="121" t="s">
        <v>282</v>
      </c>
      <c r="H25" s="121" t="s">
        <v>283</v>
      </c>
      <c r="I25" s="117"/>
    </row>
    <row r="26" spans="1:26" ht="41.25" customHeight="1">
      <c r="A26" s="251" t="s">
        <v>49</v>
      </c>
      <c r="B26" s="251"/>
      <c r="C26" s="251"/>
      <c r="D26" s="251"/>
      <c r="E26" s="251"/>
      <c r="F26" s="251"/>
      <c r="G26" s="251"/>
      <c r="H26" s="251"/>
      <c r="I26" s="117"/>
    </row>
    <row r="27" spans="1:26" ht="14.25" customHeight="1">
      <c r="A27" s="244" t="s">
        <v>51</v>
      </c>
      <c r="B27" s="244"/>
      <c r="C27" s="244"/>
      <c r="D27" s="244"/>
      <c r="E27" s="122"/>
      <c r="F27" s="123">
        <f>'Лицевой счет'!C19</f>
        <v>1168.5</v>
      </c>
      <c r="G27" s="124">
        <f>'[1]Отчет по наряд-заданиям'!AB166</f>
        <v>0</v>
      </c>
      <c r="H27" s="125">
        <f>G27/F27</f>
        <v>0</v>
      </c>
      <c r="I27" s="117">
        <v>1</v>
      </c>
    </row>
    <row r="28" spans="1:26" ht="22.5" customHeight="1">
      <c r="A28" s="243" t="s">
        <v>52</v>
      </c>
      <c r="B28" s="243"/>
      <c r="C28" s="243"/>
      <c r="D28" s="243"/>
      <c r="E28" s="48" t="s">
        <v>53</v>
      </c>
      <c r="F28" s="126"/>
      <c r="G28" s="127"/>
      <c r="H28" s="128"/>
      <c r="I28" s="117"/>
    </row>
    <row r="29" spans="1:26" ht="14.25" customHeight="1">
      <c r="A29" s="244" t="s">
        <v>55</v>
      </c>
      <c r="B29" s="244"/>
      <c r="C29" s="244"/>
      <c r="D29" s="244"/>
      <c r="E29" s="122"/>
      <c r="F29" s="123">
        <f>'Лицевой счет'!C19</f>
        <v>1168.5</v>
      </c>
      <c r="G29" s="124">
        <f>'[1]Отчет по наряд-заданиям'!AB167</f>
        <v>0</v>
      </c>
      <c r="H29" s="125">
        <f>G29/F29</f>
        <v>0</v>
      </c>
      <c r="I29" s="117">
        <v>2</v>
      </c>
    </row>
    <row r="30" spans="1:26" ht="12.75" customHeight="1">
      <c r="A30" s="243" t="s">
        <v>56</v>
      </c>
      <c r="B30" s="243"/>
      <c r="C30" s="243"/>
      <c r="D30" s="243"/>
      <c r="E30" s="255" t="s">
        <v>86</v>
      </c>
      <c r="F30" s="129"/>
      <c r="G30" s="130"/>
      <c r="H30" s="131"/>
      <c r="I30" s="117"/>
    </row>
    <row r="31" spans="1:26" ht="46.5" customHeight="1">
      <c r="A31" s="243" t="s">
        <v>57</v>
      </c>
      <c r="B31" s="243"/>
      <c r="C31" s="243"/>
      <c r="D31" s="243"/>
      <c r="E31" s="255"/>
      <c r="F31" s="132"/>
      <c r="G31" s="133"/>
      <c r="H31" s="134"/>
      <c r="I31" s="117"/>
    </row>
    <row r="32" spans="1:26" ht="23.25" customHeight="1">
      <c r="A32" s="246" t="s">
        <v>58</v>
      </c>
      <c r="B32" s="246"/>
      <c r="C32" s="246"/>
      <c r="D32" s="246"/>
      <c r="E32" s="255"/>
      <c r="F32" s="135"/>
      <c r="G32" s="136"/>
      <c r="H32" s="137"/>
      <c r="I32" s="117"/>
    </row>
    <row r="33" spans="1:9" ht="28.5" customHeight="1">
      <c r="A33" s="244" t="s">
        <v>60</v>
      </c>
      <c r="B33" s="244"/>
      <c r="C33" s="244"/>
      <c r="D33" s="244"/>
      <c r="E33" s="138"/>
      <c r="F33" s="123">
        <f>'Лицевой счет'!C19</f>
        <v>1168.5</v>
      </c>
      <c r="G33" s="124">
        <f>'[1]Отчет по наряд-заданиям'!AB168</f>
        <v>0</v>
      </c>
      <c r="H33" s="125">
        <f>G33/F33</f>
        <v>0</v>
      </c>
      <c r="I33" s="117">
        <v>3</v>
      </c>
    </row>
    <row r="34" spans="1:9" ht="45" customHeight="1">
      <c r="A34" s="243" t="s">
        <v>61</v>
      </c>
      <c r="B34" s="243"/>
      <c r="C34" s="243"/>
      <c r="D34" s="243"/>
      <c r="E34" s="48" t="s">
        <v>53</v>
      </c>
      <c r="F34" s="129"/>
      <c r="G34" s="130"/>
      <c r="H34" s="131"/>
      <c r="I34" s="117"/>
    </row>
    <row r="35" spans="1:9" ht="34.5" customHeight="1">
      <c r="A35" s="243" t="s">
        <v>62</v>
      </c>
      <c r="B35" s="243"/>
      <c r="C35" s="243"/>
      <c r="D35" s="243"/>
      <c r="E35" s="48" t="s">
        <v>63</v>
      </c>
      <c r="F35" s="135"/>
      <c r="G35" s="136"/>
      <c r="H35" s="137"/>
      <c r="I35" s="117"/>
    </row>
    <row r="36" spans="1:9" ht="29.25" customHeight="1">
      <c r="A36" s="244" t="s">
        <v>65</v>
      </c>
      <c r="B36" s="244"/>
      <c r="C36" s="244"/>
      <c r="D36" s="244"/>
      <c r="E36" s="138"/>
      <c r="F36" s="123">
        <f>'Лицевой счет'!C19</f>
        <v>1168.5</v>
      </c>
      <c r="G36" s="124">
        <f>'[1]Отчет по наряд-заданиям'!AB169</f>
        <v>0</v>
      </c>
      <c r="H36" s="125">
        <f>G36/F36</f>
        <v>0</v>
      </c>
      <c r="I36" s="117">
        <v>4</v>
      </c>
    </row>
    <row r="37" spans="1:9" ht="25.5" customHeight="1">
      <c r="A37" s="243" t="s">
        <v>66</v>
      </c>
      <c r="B37" s="243"/>
      <c r="C37" s="243"/>
      <c r="D37" s="243"/>
      <c r="E37" s="255" t="s">
        <v>53</v>
      </c>
      <c r="F37" s="129"/>
      <c r="G37" s="130"/>
      <c r="H37" s="131"/>
      <c r="I37" s="117"/>
    </row>
    <row r="38" spans="1:9" ht="23.25" customHeight="1">
      <c r="A38" s="243" t="s">
        <v>67</v>
      </c>
      <c r="B38" s="243"/>
      <c r="C38" s="243"/>
      <c r="D38" s="243"/>
      <c r="E38" s="255"/>
      <c r="F38" s="132"/>
      <c r="G38" s="133"/>
      <c r="H38" s="134"/>
      <c r="I38" s="117"/>
    </row>
    <row r="39" spans="1:9" ht="24" customHeight="1">
      <c r="A39" s="243" t="s">
        <v>68</v>
      </c>
      <c r="B39" s="243"/>
      <c r="C39" s="243"/>
      <c r="D39" s="243"/>
      <c r="E39" s="48" t="s">
        <v>63</v>
      </c>
      <c r="F39" s="135"/>
      <c r="G39" s="136"/>
      <c r="H39" s="137"/>
      <c r="I39" s="117"/>
    </row>
    <row r="40" spans="1:9" ht="41.25" customHeight="1">
      <c r="A40" s="244" t="s">
        <v>70</v>
      </c>
      <c r="B40" s="244"/>
      <c r="C40" s="244"/>
      <c r="D40" s="244"/>
      <c r="E40" s="138"/>
      <c r="F40" s="123">
        <f>'Лицевой счет'!C19</f>
        <v>1168.5</v>
      </c>
      <c r="G40" s="124">
        <f>'[1]Отчет по наряд-заданиям'!AB170</f>
        <v>0</v>
      </c>
      <c r="H40" s="139">
        <f>G40/F40</f>
        <v>0</v>
      </c>
      <c r="I40" s="117">
        <v>5</v>
      </c>
    </row>
    <row r="41" spans="1:9" ht="33" customHeight="1">
      <c r="A41" s="243" t="s">
        <v>71</v>
      </c>
      <c r="B41" s="243"/>
      <c r="C41" s="243"/>
      <c r="D41" s="243"/>
      <c r="E41" s="48" t="s">
        <v>53</v>
      </c>
      <c r="F41" s="129"/>
      <c r="G41" s="130"/>
      <c r="H41" s="131"/>
      <c r="I41" s="117"/>
    </row>
    <row r="42" spans="1:9" ht="22.5" customHeight="1">
      <c r="A42" s="243" t="s">
        <v>68</v>
      </c>
      <c r="B42" s="243"/>
      <c r="C42" s="243"/>
      <c r="D42" s="243"/>
      <c r="E42" s="48" t="s">
        <v>63</v>
      </c>
      <c r="F42" s="135"/>
      <c r="G42" s="136"/>
      <c r="H42" s="137"/>
      <c r="I42" s="117"/>
    </row>
    <row r="43" spans="1:9" ht="28.5" customHeight="1">
      <c r="A43" s="244" t="s">
        <v>73</v>
      </c>
      <c r="B43" s="244"/>
      <c r="C43" s="244"/>
      <c r="D43" s="244"/>
      <c r="E43" s="122"/>
      <c r="F43" s="123">
        <f>'Лицевой счет'!C19</f>
        <v>1168.5</v>
      </c>
      <c r="G43" s="124">
        <f>'[1]Отчет по наряд-заданиям'!AB171</f>
        <v>0</v>
      </c>
      <c r="H43" s="125">
        <f>G43/F43</f>
        <v>0</v>
      </c>
      <c r="I43" s="117">
        <v>6</v>
      </c>
    </row>
    <row r="44" spans="1:9" ht="12" customHeight="1">
      <c r="A44" s="246" t="s">
        <v>74</v>
      </c>
      <c r="B44" s="246"/>
      <c r="C44" s="246"/>
      <c r="D44" s="246"/>
      <c r="E44" s="48" t="s">
        <v>53</v>
      </c>
      <c r="F44" s="129"/>
      <c r="G44" s="130"/>
      <c r="H44" s="140"/>
      <c r="I44" s="117"/>
    </row>
    <row r="45" spans="1:9" ht="21.75" customHeight="1">
      <c r="A45" s="243" t="s">
        <v>75</v>
      </c>
      <c r="B45" s="243"/>
      <c r="C45" s="243"/>
      <c r="D45" s="243"/>
      <c r="E45" s="255" t="s">
        <v>63</v>
      </c>
      <c r="F45" s="132"/>
      <c r="G45" s="133"/>
      <c r="H45" s="141"/>
      <c r="I45" s="117"/>
    </row>
    <row r="46" spans="1:9" ht="21.75" customHeight="1">
      <c r="A46" s="243" t="s">
        <v>76</v>
      </c>
      <c r="B46" s="243"/>
      <c r="C46" s="243"/>
      <c r="D46" s="243"/>
      <c r="E46" s="255"/>
      <c r="F46" s="135"/>
      <c r="G46" s="136"/>
      <c r="H46" s="142"/>
      <c r="I46" s="117"/>
    </row>
    <row r="47" spans="1:9" ht="25.5" customHeight="1">
      <c r="A47" s="244" t="s">
        <v>78</v>
      </c>
      <c r="B47" s="244"/>
      <c r="C47" s="244"/>
      <c r="D47" s="244"/>
      <c r="E47" s="122"/>
      <c r="F47" s="123">
        <f>'Лицевой счет'!C19</f>
        <v>1168.5</v>
      </c>
      <c r="G47" s="124">
        <f>'[1]Отчет по наряд-заданиям'!AB172</f>
        <v>0</v>
      </c>
      <c r="H47" s="125">
        <f>G47/F47</f>
        <v>0</v>
      </c>
      <c r="I47" s="117">
        <v>7</v>
      </c>
    </row>
    <row r="48" spans="1:9" ht="23.25" customHeight="1">
      <c r="A48" s="243" t="s">
        <v>79</v>
      </c>
      <c r="B48" s="243"/>
      <c r="C48" s="243"/>
      <c r="D48" s="243"/>
      <c r="E48" s="48" t="s">
        <v>53</v>
      </c>
      <c r="F48" s="129"/>
      <c r="G48" s="130"/>
      <c r="H48" s="131"/>
      <c r="I48" s="117"/>
    </row>
    <row r="49" spans="1:9" ht="23.25" customHeight="1">
      <c r="A49" s="243" t="s">
        <v>80</v>
      </c>
      <c r="B49" s="243"/>
      <c r="C49" s="243"/>
      <c r="D49" s="243"/>
      <c r="E49" s="48" t="s">
        <v>81</v>
      </c>
      <c r="F49" s="135"/>
      <c r="G49" s="136"/>
      <c r="H49" s="137"/>
      <c r="I49" s="117"/>
    </row>
    <row r="50" spans="1:9" ht="29.25" customHeight="1">
      <c r="A50" s="244" t="s">
        <v>83</v>
      </c>
      <c r="B50" s="244"/>
      <c r="C50" s="244"/>
      <c r="D50" s="244"/>
      <c r="E50" s="122"/>
      <c r="F50" s="123">
        <f>'Лицевой счет'!C19</f>
        <v>1168.5</v>
      </c>
      <c r="G50" s="124">
        <f>'[1]Отчет по наряд-заданиям'!AB173</f>
        <v>0</v>
      </c>
      <c r="H50" s="125">
        <f>G50/F50</f>
        <v>0</v>
      </c>
      <c r="I50" s="117">
        <v>8</v>
      </c>
    </row>
    <row r="51" spans="1:9" ht="32.25" customHeight="1">
      <c r="A51" s="243" t="s">
        <v>84</v>
      </c>
      <c r="B51" s="243"/>
      <c r="C51" s="243"/>
      <c r="D51" s="243"/>
      <c r="E51" s="48" t="s">
        <v>53</v>
      </c>
      <c r="F51" s="129"/>
      <c r="G51" s="130"/>
      <c r="H51" s="131"/>
      <c r="I51" s="117"/>
    </row>
    <row r="52" spans="1:9" ht="24.75" customHeight="1">
      <c r="A52" s="243" t="s">
        <v>85</v>
      </c>
      <c r="B52" s="243"/>
      <c r="C52" s="243"/>
      <c r="D52" s="243"/>
      <c r="E52" s="48" t="s">
        <v>86</v>
      </c>
      <c r="F52" s="132"/>
      <c r="G52" s="133"/>
      <c r="H52" s="134"/>
      <c r="I52" s="117"/>
    </row>
    <row r="53" spans="1:9" ht="22.5" customHeight="1">
      <c r="A53" s="243" t="s">
        <v>87</v>
      </c>
      <c r="B53" s="243"/>
      <c r="C53" s="243"/>
      <c r="D53" s="243"/>
      <c r="E53" s="48" t="s">
        <v>86</v>
      </c>
      <c r="F53" s="132"/>
      <c r="G53" s="133"/>
      <c r="H53" s="134"/>
      <c r="I53" s="117"/>
    </row>
    <row r="54" spans="1:9" ht="22.5" customHeight="1">
      <c r="A54" s="246" t="s">
        <v>68</v>
      </c>
      <c r="B54" s="246"/>
      <c r="C54" s="246"/>
      <c r="D54" s="246"/>
      <c r="E54" s="48" t="s">
        <v>63</v>
      </c>
      <c r="F54" s="135"/>
      <c r="G54" s="136"/>
      <c r="H54" s="137"/>
      <c r="I54" s="117"/>
    </row>
    <row r="55" spans="1:9" ht="28.5" customHeight="1">
      <c r="A55" s="244" t="s">
        <v>89</v>
      </c>
      <c r="B55" s="244"/>
      <c r="C55" s="244"/>
      <c r="D55" s="244"/>
      <c r="E55" s="138"/>
      <c r="F55" s="123">
        <f>'Лицевой счет'!C19</f>
        <v>1168.5</v>
      </c>
      <c r="G55" s="124">
        <f>'[1]Отчет по наряд-заданиям'!AB174</f>
        <v>0</v>
      </c>
      <c r="H55" s="125">
        <f>G55/F55</f>
        <v>0</v>
      </c>
      <c r="I55" s="117">
        <v>9</v>
      </c>
    </row>
    <row r="56" spans="1:9" ht="45" customHeight="1">
      <c r="A56" s="243" t="s">
        <v>90</v>
      </c>
      <c r="B56" s="243"/>
      <c r="C56" s="243"/>
      <c r="D56" s="243"/>
      <c r="E56" s="48" t="s">
        <v>53</v>
      </c>
      <c r="F56" s="129"/>
      <c r="G56" s="130"/>
      <c r="H56" s="140"/>
      <c r="I56" s="117"/>
    </row>
    <row r="57" spans="1:9" ht="24.75" customHeight="1">
      <c r="A57" s="243" t="s">
        <v>68</v>
      </c>
      <c r="B57" s="243"/>
      <c r="C57" s="243"/>
      <c r="D57" s="243"/>
      <c r="E57" s="48" t="s">
        <v>63</v>
      </c>
      <c r="F57" s="135"/>
      <c r="G57" s="136"/>
      <c r="H57" s="142"/>
      <c r="I57" s="117"/>
    </row>
    <row r="58" spans="1:9" ht="27.75" customHeight="1">
      <c r="A58" s="254" t="s">
        <v>92</v>
      </c>
      <c r="B58" s="254"/>
      <c r="C58" s="254"/>
      <c r="D58" s="254"/>
      <c r="E58" s="143"/>
      <c r="F58" s="123">
        <f>'Лицевой счет'!C19</f>
        <v>1168.5</v>
      </c>
      <c r="G58" s="124">
        <f>'[1]Отчет по наряд-заданиям'!AB175</f>
        <v>0</v>
      </c>
      <c r="H58" s="125">
        <f>G58/F58</f>
        <v>0</v>
      </c>
      <c r="I58" s="117">
        <v>10</v>
      </c>
    </row>
    <row r="59" spans="1:9" ht="44.25" customHeight="1">
      <c r="A59" s="243" t="s">
        <v>93</v>
      </c>
      <c r="B59" s="243"/>
      <c r="C59" s="243"/>
      <c r="D59" s="243"/>
      <c r="E59" s="48" t="s">
        <v>94</v>
      </c>
      <c r="F59" s="126"/>
      <c r="G59" s="127"/>
      <c r="H59" s="144"/>
      <c r="I59" s="145"/>
    </row>
    <row r="60" spans="1:9" ht="27" customHeight="1">
      <c r="A60" s="244" t="s">
        <v>96</v>
      </c>
      <c r="B60" s="244"/>
      <c r="C60" s="244"/>
      <c r="D60" s="244"/>
      <c r="E60" s="138"/>
      <c r="F60" s="123">
        <f>'Лицевой счет'!C19</f>
        <v>1168.5</v>
      </c>
      <c r="G60" s="124">
        <f>'[1]Отчет по наряд-заданиям'!AB176</f>
        <v>0</v>
      </c>
      <c r="H60" s="125">
        <f>G60/F60</f>
        <v>0</v>
      </c>
      <c r="I60" s="145">
        <v>11</v>
      </c>
    </row>
    <row r="61" spans="1:9" ht="21" customHeight="1">
      <c r="A61" s="243" t="s">
        <v>97</v>
      </c>
      <c r="B61" s="243"/>
      <c r="C61" s="243"/>
      <c r="D61" s="243"/>
      <c r="E61" s="48" t="s">
        <v>53</v>
      </c>
      <c r="F61" s="129"/>
      <c r="G61" s="130"/>
      <c r="H61" s="131"/>
      <c r="I61" s="145"/>
    </row>
    <row r="62" spans="1:9" ht="21.75" customHeight="1">
      <c r="A62" s="243" t="s">
        <v>68</v>
      </c>
      <c r="B62" s="243"/>
      <c r="C62" s="243"/>
      <c r="D62" s="243"/>
      <c r="E62" s="48" t="s">
        <v>63</v>
      </c>
      <c r="F62" s="135"/>
      <c r="G62" s="136"/>
      <c r="H62" s="137"/>
      <c r="I62" s="145"/>
    </row>
    <row r="63" spans="1:9" ht="57" customHeight="1">
      <c r="A63" s="244" t="s">
        <v>99</v>
      </c>
      <c r="B63" s="244"/>
      <c r="C63" s="244"/>
      <c r="D63" s="244"/>
      <c r="E63" s="138"/>
      <c r="F63" s="123">
        <f>'Лицевой счет'!C19</f>
        <v>1168.5</v>
      </c>
      <c r="G63" s="124">
        <f>'[1]Отчет по наряд-заданиям'!AB177</f>
        <v>0</v>
      </c>
      <c r="H63" s="125">
        <f>G63/F63</f>
        <v>0</v>
      </c>
      <c r="I63" s="145">
        <v>12</v>
      </c>
    </row>
    <row r="64" spans="1:9" ht="44.25" customHeight="1">
      <c r="A64" s="243" t="s">
        <v>100</v>
      </c>
      <c r="B64" s="243"/>
      <c r="C64" s="243"/>
      <c r="D64" s="243"/>
      <c r="E64" s="48" t="s">
        <v>53</v>
      </c>
      <c r="F64" s="129"/>
      <c r="G64" s="130"/>
      <c r="H64" s="131"/>
      <c r="I64" s="145"/>
    </row>
    <row r="65" spans="1:9" ht="33.75" customHeight="1">
      <c r="A65" s="246" t="s">
        <v>101</v>
      </c>
      <c r="B65" s="246"/>
      <c r="C65" s="246"/>
      <c r="D65" s="246"/>
      <c r="E65" s="48" t="s">
        <v>63</v>
      </c>
      <c r="F65" s="135"/>
      <c r="G65" s="136"/>
      <c r="H65" s="137"/>
      <c r="I65" s="145"/>
    </row>
    <row r="66" spans="1:9" ht="27.75" customHeight="1">
      <c r="A66" s="251" t="s">
        <v>102</v>
      </c>
      <c r="B66" s="251"/>
      <c r="C66" s="251"/>
      <c r="D66" s="251"/>
      <c r="E66" s="251"/>
      <c r="F66" s="251"/>
      <c r="G66" s="251"/>
      <c r="H66" s="251"/>
      <c r="I66" s="145"/>
    </row>
    <row r="67" spans="1:9" ht="28.5" customHeight="1">
      <c r="A67" s="244" t="s">
        <v>104</v>
      </c>
      <c r="B67" s="244"/>
      <c r="C67" s="244"/>
      <c r="D67" s="244"/>
      <c r="E67" s="138"/>
      <c r="F67" s="123">
        <f>'Лицевой счет'!C19</f>
        <v>1168.5</v>
      </c>
      <c r="G67" s="124">
        <f>'[1]Отчет по наряд-заданиям'!AB178</f>
        <v>2183.6250311800318</v>
      </c>
      <c r="H67" s="125">
        <f>G67/F67</f>
        <v>1.8687420035772631</v>
      </c>
      <c r="I67" s="145">
        <v>13</v>
      </c>
    </row>
    <row r="68" spans="1:9" ht="21.75" customHeight="1">
      <c r="A68" s="243" t="s">
        <v>105</v>
      </c>
      <c r="B68" s="243"/>
      <c r="C68" s="243"/>
      <c r="D68" s="243"/>
      <c r="E68" s="48" t="s">
        <v>86</v>
      </c>
      <c r="F68" s="129"/>
      <c r="G68" s="130"/>
      <c r="H68" s="140"/>
      <c r="I68" s="145"/>
    </row>
    <row r="69" spans="1:9" ht="21.75" customHeight="1">
      <c r="A69" s="243" t="s">
        <v>68</v>
      </c>
      <c r="B69" s="243"/>
      <c r="C69" s="243"/>
      <c r="D69" s="243"/>
      <c r="E69" s="48" t="s">
        <v>63</v>
      </c>
      <c r="F69" s="135"/>
      <c r="G69" s="136"/>
      <c r="H69" s="142"/>
      <c r="I69" s="145"/>
    </row>
    <row r="70" spans="1:9" ht="42" customHeight="1">
      <c r="A70" s="244" t="s">
        <v>107</v>
      </c>
      <c r="B70" s="244"/>
      <c r="C70" s="244"/>
      <c r="D70" s="244"/>
      <c r="E70" s="138"/>
      <c r="F70" s="123">
        <f>'Лицевой счет'!C19</f>
        <v>1168.5</v>
      </c>
      <c r="G70" s="124">
        <f>'[1]Отчет по наряд-заданиям'!AB179</f>
        <v>2140</v>
      </c>
      <c r="H70" s="125">
        <f>G70/F70</f>
        <v>1.8314077877620882</v>
      </c>
      <c r="I70" s="145">
        <v>14</v>
      </c>
    </row>
    <row r="71" spans="1:9" ht="54" customHeight="1">
      <c r="A71" s="243" t="s">
        <v>108</v>
      </c>
      <c r="B71" s="243"/>
      <c r="C71" s="243"/>
      <c r="D71" s="243"/>
      <c r="E71" s="48" t="s">
        <v>182</v>
      </c>
      <c r="F71" s="129"/>
      <c r="G71" s="130"/>
      <c r="H71" s="131"/>
      <c r="I71" s="145"/>
    </row>
    <row r="72" spans="1:9" ht="33" customHeight="1">
      <c r="A72" s="253" t="s">
        <v>109</v>
      </c>
      <c r="B72" s="253"/>
      <c r="C72" s="253"/>
      <c r="D72" s="253"/>
      <c r="E72" s="62" t="s">
        <v>110</v>
      </c>
      <c r="F72" s="132"/>
      <c r="G72" s="133"/>
      <c r="H72" s="134"/>
      <c r="I72" s="145"/>
    </row>
    <row r="73" spans="1:9" ht="21" customHeight="1">
      <c r="A73" s="253" t="s">
        <v>111</v>
      </c>
      <c r="B73" s="253"/>
      <c r="C73" s="253"/>
      <c r="D73" s="253"/>
      <c r="E73" s="62" t="s">
        <v>110</v>
      </c>
      <c r="F73" s="132"/>
      <c r="G73" s="133"/>
      <c r="H73" s="134"/>
      <c r="I73" s="145"/>
    </row>
    <row r="74" spans="1:9" ht="31.5" customHeight="1">
      <c r="A74" s="253" t="s">
        <v>112</v>
      </c>
      <c r="B74" s="253"/>
      <c r="C74" s="253"/>
      <c r="D74" s="253"/>
      <c r="E74" s="48" t="s">
        <v>81</v>
      </c>
      <c r="F74" s="132"/>
      <c r="G74" s="133"/>
      <c r="H74" s="134"/>
      <c r="I74" s="145"/>
    </row>
    <row r="75" spans="1:9" ht="21" customHeight="1">
      <c r="A75" s="253" t="s">
        <v>113</v>
      </c>
      <c r="B75" s="253"/>
      <c r="C75" s="253"/>
      <c r="D75" s="253"/>
      <c r="E75" s="48" t="s">
        <v>81</v>
      </c>
      <c r="F75" s="132"/>
      <c r="G75" s="133"/>
      <c r="H75" s="134"/>
      <c r="I75" s="145"/>
    </row>
    <row r="76" spans="1:9" ht="22.5" customHeight="1">
      <c r="A76" s="253" t="s">
        <v>114</v>
      </c>
      <c r="B76" s="253"/>
      <c r="C76" s="253"/>
      <c r="D76" s="253"/>
      <c r="E76" s="48" t="s">
        <v>81</v>
      </c>
      <c r="F76" s="135"/>
      <c r="G76" s="136"/>
      <c r="H76" s="137"/>
      <c r="I76" s="145"/>
    </row>
    <row r="77" spans="1:9" ht="27" customHeight="1">
      <c r="A77" s="244" t="s">
        <v>116</v>
      </c>
      <c r="B77" s="244"/>
      <c r="C77" s="244"/>
      <c r="D77" s="244"/>
      <c r="E77" s="138"/>
      <c r="F77" s="123">
        <f>'Лицевой счет'!C19</f>
        <v>1168.5</v>
      </c>
      <c r="G77" s="124">
        <f>'[1]Отчет по наряд-заданиям'!AB180</f>
        <v>0</v>
      </c>
      <c r="H77" s="125">
        <f>G77/F77</f>
        <v>0</v>
      </c>
      <c r="I77" s="145">
        <v>15</v>
      </c>
    </row>
    <row r="78" spans="1:9" ht="21.75" customHeight="1">
      <c r="A78" s="243" t="s">
        <v>119</v>
      </c>
      <c r="B78" s="243"/>
      <c r="C78" s="243"/>
      <c r="D78" s="243"/>
      <c r="E78" s="48" t="s">
        <v>120</v>
      </c>
      <c r="F78" s="129"/>
      <c r="G78" s="130"/>
      <c r="H78" s="131"/>
      <c r="I78" s="145"/>
    </row>
    <row r="79" spans="1:9" ht="10.5" customHeight="1">
      <c r="A79" s="243" t="s">
        <v>121</v>
      </c>
      <c r="B79" s="243"/>
      <c r="C79" s="243"/>
      <c r="D79" s="243"/>
      <c r="E79" s="48" t="s">
        <v>81</v>
      </c>
      <c r="F79" s="132"/>
      <c r="G79" s="133"/>
      <c r="H79" s="134"/>
      <c r="I79" s="145"/>
    </row>
    <row r="80" spans="1:9" ht="21" customHeight="1">
      <c r="A80" s="246" t="s">
        <v>122</v>
      </c>
      <c r="B80" s="246"/>
      <c r="C80" s="246"/>
      <c r="D80" s="246"/>
      <c r="E80" s="48" t="s">
        <v>81</v>
      </c>
      <c r="F80" s="135"/>
      <c r="G80" s="136"/>
      <c r="H80" s="137"/>
      <c r="I80" s="145"/>
    </row>
    <row r="81" spans="1:9" ht="28.5" customHeight="1">
      <c r="A81" s="244" t="s">
        <v>124</v>
      </c>
      <c r="B81" s="244"/>
      <c r="C81" s="244"/>
      <c r="D81" s="244"/>
      <c r="E81" s="138"/>
      <c r="F81" s="123">
        <f>'Лицевой счет'!C19</f>
        <v>1168.5</v>
      </c>
      <c r="G81" s="124">
        <f>'[1]Отчет по наряд-заданиям'!AB181</f>
        <v>360.29813014470528</v>
      </c>
      <c r="H81" s="125">
        <f>G81/F81</f>
        <v>0.30834243059024841</v>
      </c>
      <c r="I81" s="145">
        <v>16</v>
      </c>
    </row>
    <row r="82" spans="1:9" ht="14.25" customHeight="1">
      <c r="A82" s="243" t="s">
        <v>125</v>
      </c>
      <c r="B82" s="243"/>
      <c r="C82" s="243"/>
      <c r="D82" s="243"/>
      <c r="E82" s="48" t="s">
        <v>86</v>
      </c>
      <c r="F82" s="129"/>
      <c r="G82" s="130"/>
      <c r="H82" s="131"/>
      <c r="I82" s="145"/>
    </row>
    <row r="83" spans="1:9" ht="33" customHeight="1">
      <c r="A83" s="243" t="s">
        <v>126</v>
      </c>
      <c r="B83" s="243"/>
      <c r="C83" s="243"/>
      <c r="D83" s="243"/>
      <c r="E83" s="48" t="s">
        <v>81</v>
      </c>
      <c r="F83" s="135"/>
      <c r="G83" s="136"/>
      <c r="H83" s="137"/>
      <c r="I83" s="145"/>
    </row>
    <row r="84" spans="1:9" ht="14.25" customHeight="1">
      <c r="A84" s="251" t="s">
        <v>127</v>
      </c>
      <c r="B84" s="251"/>
      <c r="C84" s="251"/>
      <c r="D84" s="251"/>
      <c r="E84" s="251"/>
      <c r="F84" s="251"/>
      <c r="G84" s="251"/>
      <c r="H84" s="251"/>
      <c r="I84" s="145"/>
    </row>
    <row r="85" spans="1:9" ht="26.25" customHeight="1">
      <c r="A85" s="252" t="s">
        <v>129</v>
      </c>
      <c r="B85" s="252"/>
      <c r="C85" s="252"/>
      <c r="D85" s="252"/>
      <c r="E85" s="146"/>
      <c r="F85" s="123">
        <f>'Лицевой счет'!C19</f>
        <v>1168.5</v>
      </c>
      <c r="G85" s="124">
        <f>'[1]Отчет по наряд-заданиям'!AB182</f>
        <v>2328.4653007448442</v>
      </c>
      <c r="H85" s="125">
        <f>G85/F85</f>
        <v>1.9926960211765889</v>
      </c>
      <c r="I85" s="145">
        <v>17</v>
      </c>
    </row>
    <row r="86" spans="1:9" ht="21.75" customHeight="1">
      <c r="A86" s="250" t="s">
        <v>130</v>
      </c>
      <c r="B86" s="250"/>
      <c r="C86" s="250"/>
      <c r="D86" s="250"/>
      <c r="E86" s="147" t="s">
        <v>284</v>
      </c>
      <c r="F86" s="129"/>
      <c r="G86" s="130"/>
      <c r="H86" s="140"/>
      <c r="I86" s="145"/>
    </row>
    <row r="87" spans="1:9" ht="33" customHeight="1">
      <c r="A87" s="250" t="s">
        <v>132</v>
      </c>
      <c r="B87" s="250"/>
      <c r="C87" s="250"/>
      <c r="D87" s="250"/>
      <c r="E87" s="147" t="s">
        <v>285</v>
      </c>
      <c r="F87" s="132"/>
      <c r="G87" s="133"/>
      <c r="H87" s="141"/>
      <c r="I87" s="145"/>
    </row>
    <row r="88" spans="1:9" ht="11.25" customHeight="1">
      <c r="A88" s="250" t="s">
        <v>133</v>
      </c>
      <c r="B88" s="250"/>
      <c r="C88" s="250"/>
      <c r="D88" s="250"/>
      <c r="E88" s="147" t="s">
        <v>190</v>
      </c>
      <c r="F88" s="132"/>
      <c r="G88" s="133"/>
      <c r="H88" s="141"/>
      <c r="I88" s="145"/>
    </row>
    <row r="89" spans="1:9" ht="22.5" customHeight="1">
      <c r="A89" s="250" t="s">
        <v>134</v>
      </c>
      <c r="B89" s="250"/>
      <c r="C89" s="250"/>
      <c r="D89" s="250"/>
      <c r="E89" s="147" t="s">
        <v>286</v>
      </c>
      <c r="F89" s="132"/>
      <c r="G89" s="133"/>
      <c r="H89" s="141"/>
      <c r="I89" s="145"/>
    </row>
    <row r="90" spans="1:9" ht="12.75" customHeight="1">
      <c r="A90" s="250" t="s">
        <v>135</v>
      </c>
      <c r="B90" s="250"/>
      <c r="C90" s="250"/>
      <c r="D90" s="250"/>
      <c r="E90" s="48" t="s">
        <v>81</v>
      </c>
      <c r="F90" s="132"/>
      <c r="G90" s="133"/>
      <c r="H90" s="141"/>
      <c r="I90" s="145"/>
    </row>
    <row r="91" spans="1:9" ht="33" customHeight="1">
      <c r="A91" s="250" t="s">
        <v>136</v>
      </c>
      <c r="B91" s="250"/>
      <c r="C91" s="250"/>
      <c r="D91" s="250"/>
      <c r="E91" s="48" t="s">
        <v>81</v>
      </c>
      <c r="F91" s="135"/>
      <c r="G91" s="136"/>
      <c r="H91" s="142"/>
      <c r="I91" s="145"/>
    </row>
    <row r="92" spans="1:9" ht="84.75" customHeight="1">
      <c r="A92" s="244" t="s">
        <v>138</v>
      </c>
      <c r="B92" s="244"/>
      <c r="C92" s="244"/>
      <c r="D92" s="244"/>
      <c r="E92" s="138"/>
      <c r="F92" s="123">
        <f>'Лицевой счет'!C19</f>
        <v>1168.5</v>
      </c>
      <c r="G92" s="124">
        <f>'[1]Отчет по наряд-заданиям'!AB183+'[1]Отчет по дворникам'!L16</f>
        <v>6444.2763485595869</v>
      </c>
      <c r="H92" s="125">
        <f>G92/F92</f>
        <v>5.5149990145995611</v>
      </c>
      <c r="I92" s="145">
        <v>18</v>
      </c>
    </row>
    <row r="93" spans="1:9" ht="21" customHeight="1">
      <c r="A93" s="246" t="s">
        <v>139</v>
      </c>
      <c r="B93" s="246"/>
      <c r="C93" s="246"/>
      <c r="D93" s="246"/>
      <c r="E93" s="245" t="s">
        <v>286</v>
      </c>
      <c r="F93" s="129"/>
      <c r="G93" s="130"/>
      <c r="H93" s="131"/>
      <c r="I93" s="145"/>
    </row>
    <row r="94" spans="1:9" ht="22.5" customHeight="1">
      <c r="A94" s="243" t="s">
        <v>141</v>
      </c>
      <c r="B94" s="243"/>
      <c r="C94" s="243"/>
      <c r="D94" s="243"/>
      <c r="E94" s="245"/>
      <c r="F94" s="132"/>
      <c r="G94" s="133"/>
      <c r="H94" s="134"/>
      <c r="I94" s="145"/>
    </row>
    <row r="95" spans="1:9" ht="13.5" customHeight="1">
      <c r="A95" s="243" t="s">
        <v>142</v>
      </c>
      <c r="B95" s="243"/>
      <c r="C95" s="243"/>
      <c r="D95" s="243"/>
      <c r="E95" s="245"/>
      <c r="F95" s="132"/>
      <c r="G95" s="133"/>
      <c r="H95" s="134"/>
      <c r="I95" s="145"/>
    </row>
    <row r="96" spans="1:9" ht="22.5" customHeight="1">
      <c r="A96" s="243" t="s">
        <v>143</v>
      </c>
      <c r="B96" s="243"/>
      <c r="C96" s="243"/>
      <c r="D96" s="243"/>
      <c r="E96" s="245"/>
      <c r="F96" s="132"/>
      <c r="G96" s="133"/>
      <c r="H96" s="134"/>
      <c r="I96" s="145"/>
    </row>
    <row r="97" spans="1:15" ht="10.5" customHeight="1">
      <c r="A97" s="246" t="s">
        <v>144</v>
      </c>
      <c r="B97" s="246"/>
      <c r="C97" s="246"/>
      <c r="D97" s="246"/>
      <c r="E97" s="245"/>
      <c r="F97" s="135"/>
      <c r="G97" s="136"/>
      <c r="H97" s="137"/>
      <c r="I97" s="145"/>
    </row>
    <row r="98" spans="1:15" ht="29.25" customHeight="1">
      <c r="A98" s="244" t="s">
        <v>146</v>
      </c>
      <c r="B98" s="244"/>
      <c r="C98" s="244"/>
      <c r="D98" s="244"/>
      <c r="E98" s="138"/>
      <c r="F98" s="123">
        <f>'Лицевой счет'!C19</f>
        <v>1168.5</v>
      </c>
      <c r="G98" s="124">
        <f>'[1]Отчет по наряд-заданиям'!AB184</f>
        <v>0</v>
      </c>
      <c r="H98" s="139">
        <f>G98/F98</f>
        <v>0</v>
      </c>
      <c r="I98" s="145">
        <v>19</v>
      </c>
    </row>
    <row r="99" spans="1:15" ht="11.25" customHeight="1">
      <c r="A99" s="243" t="s">
        <v>147</v>
      </c>
      <c r="B99" s="243"/>
      <c r="C99" s="243"/>
      <c r="D99" s="243"/>
      <c r="E99" s="245" t="s">
        <v>286</v>
      </c>
      <c r="F99" s="129"/>
      <c r="G99" s="130"/>
      <c r="H99" s="131"/>
      <c r="I99" s="145"/>
    </row>
    <row r="100" spans="1:15" ht="31.5" customHeight="1">
      <c r="A100" s="243" t="s">
        <v>148</v>
      </c>
      <c r="B100" s="243"/>
      <c r="C100" s="243"/>
      <c r="D100" s="243"/>
      <c r="E100" s="245"/>
      <c r="F100" s="132"/>
      <c r="G100" s="133"/>
      <c r="H100" s="134"/>
      <c r="I100" s="145"/>
    </row>
    <row r="101" spans="1:15" ht="23.25" customHeight="1">
      <c r="A101" s="246" t="s">
        <v>149</v>
      </c>
      <c r="B101" s="246"/>
      <c r="C101" s="246"/>
      <c r="D101" s="246"/>
      <c r="E101" s="245"/>
      <c r="F101" s="135"/>
      <c r="G101" s="136"/>
      <c r="H101" s="137"/>
      <c r="I101" s="145"/>
    </row>
    <row r="102" spans="1:15" ht="15.75" customHeight="1">
      <c r="A102" s="244" t="s">
        <v>151</v>
      </c>
      <c r="B102" s="244"/>
      <c r="C102" s="244"/>
      <c r="D102" s="244"/>
      <c r="E102" s="138"/>
      <c r="F102" s="123">
        <f>'Лицевой счет'!C19</f>
        <v>1168.5</v>
      </c>
      <c r="G102" s="124">
        <f>'[1]Отчет по наряд-заданиям'!AB185+'[1]Отчет по сбору и вывозу ТБО'!N16</f>
        <v>2236.0859999999998</v>
      </c>
      <c r="H102" s="139">
        <f>G102/F102</f>
        <v>1.9136379974326057</v>
      </c>
      <c r="I102" s="145">
        <v>20</v>
      </c>
    </row>
    <row r="103" spans="1:15" ht="11.25" customHeight="1">
      <c r="A103" s="243" t="s">
        <v>152</v>
      </c>
      <c r="B103" s="243"/>
      <c r="C103" s="243"/>
      <c r="D103" s="243"/>
      <c r="E103" s="48" t="s">
        <v>131</v>
      </c>
      <c r="F103" s="126"/>
      <c r="G103" s="127"/>
      <c r="H103" s="148"/>
      <c r="I103" s="145"/>
    </row>
    <row r="104" spans="1:15" ht="57.75" customHeight="1">
      <c r="A104" s="244" t="s">
        <v>154</v>
      </c>
      <c r="B104" s="244"/>
      <c r="C104" s="244"/>
      <c r="D104" s="244"/>
      <c r="E104" s="149"/>
      <c r="F104" s="123">
        <f>'Лицевой счет'!C19</f>
        <v>1168.5</v>
      </c>
      <c r="G104" s="124">
        <f>'[1]Отчет по наряд-заданиям'!AB186+'[1]Дежурства специалистов'!K28*'Лицевой счет'!C19*1</f>
        <v>1512.0498143349259</v>
      </c>
      <c r="H104" s="139">
        <f>G104/F104</f>
        <v>1.2940092548865434</v>
      </c>
      <c r="I104" s="145">
        <v>21</v>
      </c>
    </row>
    <row r="105" spans="1:15" ht="31.5" customHeight="1">
      <c r="A105" s="243" t="s">
        <v>155</v>
      </c>
      <c r="B105" s="243"/>
      <c r="C105" s="243"/>
      <c r="D105" s="243"/>
      <c r="E105" s="48" t="s">
        <v>81</v>
      </c>
      <c r="F105" s="126"/>
      <c r="G105" s="127"/>
      <c r="H105" s="128"/>
      <c r="I105" s="145"/>
    </row>
    <row r="106" spans="1:15" ht="13.5" customHeight="1">
      <c r="A106" s="247" t="s">
        <v>156</v>
      </c>
      <c r="B106" s="248"/>
      <c r="C106" s="248"/>
      <c r="D106" s="248"/>
      <c r="E106" s="248"/>
      <c r="F106" s="248"/>
      <c r="G106" s="248"/>
      <c r="H106" s="249"/>
      <c r="I106" s="145"/>
    </row>
    <row r="107" spans="1:15" ht="14.25" customHeight="1">
      <c r="A107" s="244" t="s">
        <v>156</v>
      </c>
      <c r="B107" s="244"/>
      <c r="C107" s="244"/>
      <c r="D107" s="244"/>
      <c r="E107" s="138"/>
      <c r="F107" s="123">
        <f>'Лицевой счет'!C19</f>
        <v>1168.5</v>
      </c>
      <c r="G107" s="124">
        <f>H107*F107</f>
        <v>5620.4849999999997</v>
      </c>
      <c r="H107" s="125">
        <v>4.8099999999999996</v>
      </c>
      <c r="I107" s="145">
        <v>22</v>
      </c>
    </row>
    <row r="108" spans="1:15" ht="12.75" customHeight="1">
      <c r="A108" s="243" t="s">
        <v>158</v>
      </c>
      <c r="B108" s="243"/>
      <c r="C108" s="243"/>
      <c r="D108" s="243"/>
      <c r="E108" s="48" t="s">
        <v>159</v>
      </c>
      <c r="F108" s="150"/>
      <c r="G108" s="151"/>
      <c r="H108" s="152"/>
      <c r="I108" s="145"/>
    </row>
    <row r="109" spans="1:15" ht="28.5" customHeight="1">
      <c r="A109" s="240" t="s">
        <v>287</v>
      </c>
      <c r="B109" s="240"/>
      <c r="C109" s="240"/>
      <c r="D109" s="240"/>
      <c r="E109" s="240"/>
      <c r="F109" s="153">
        <f>F107</f>
        <v>1168.5</v>
      </c>
      <c r="G109" s="154">
        <f>G107+G104+G102+G98+G92+G85+G81+G77+G70+G67+G63+G60+G58+G55+G50+G47+G43+G40+G36+G33+G29+G27</f>
        <v>22825.28562496409</v>
      </c>
      <c r="H109" s="155">
        <f>H107+H104+H102+H98+H92+H85+H81+H77+H70+H67+H63+H60+H58+H55+H50+H47+H43+H40+H36+H33+H29+H27</f>
        <v>19.533834510024899</v>
      </c>
      <c r="I109" s="145"/>
      <c r="L109" s="156">
        <f>'[1]Отчет по наряд-заданиям'!AB187+'[1]Отчет по дворникам'!L16+'[1]Отчет по сбору и вывозу ТБО'!N16+'[1]Дежурства специалистов'!K28*'Лицевой счет'!C19*1+4.81*'Лицевой счет'!C19</f>
        <v>22825.285624964094</v>
      </c>
      <c r="M109" s="157">
        <f>L109-G109</f>
        <v>0</v>
      </c>
      <c r="O109" s="158">
        <f>февраль2018!O109+март2018!G109</f>
        <v>279021.90261774091</v>
      </c>
    </row>
    <row r="110" spans="1:15">
      <c r="A110" s="159"/>
      <c r="B110" s="159"/>
      <c r="C110" s="159"/>
      <c r="D110" s="159"/>
      <c r="E110" s="3"/>
      <c r="F110" s="3"/>
      <c r="G110" s="3"/>
      <c r="H110" s="3"/>
      <c r="I110" s="145"/>
    </row>
    <row r="111" spans="1:15">
      <c r="A111" s="160" t="s">
        <v>288</v>
      </c>
      <c r="B111" s="160"/>
      <c r="C111" s="161" t="s">
        <v>240</v>
      </c>
      <c r="D111" s="161"/>
      <c r="E111" s="161"/>
      <c r="F111" s="162" t="s">
        <v>289</v>
      </c>
      <c r="G111" s="162"/>
      <c r="H111" s="160"/>
      <c r="I111" s="145"/>
    </row>
    <row r="112" spans="1:15" ht="24" customHeight="1">
      <c r="A112" s="163">
        <f>G109</f>
        <v>22825.28562496409</v>
      </c>
      <c r="B112" s="164" t="s">
        <v>312</v>
      </c>
      <c r="C112" s="164"/>
      <c r="D112" s="164"/>
      <c r="E112" s="164"/>
      <c r="F112" s="164"/>
      <c r="G112" s="164"/>
      <c r="H112" s="164"/>
      <c r="I112" s="145"/>
    </row>
    <row r="113" spans="1:9">
      <c r="A113" s="160" t="s">
        <v>291</v>
      </c>
      <c r="B113" s="160"/>
      <c r="C113" s="160"/>
      <c r="D113" s="160"/>
      <c r="E113" s="160"/>
      <c r="F113" s="160"/>
      <c r="G113" s="160"/>
      <c r="H113" s="160"/>
      <c r="I113" s="145"/>
    </row>
    <row r="114" spans="1:9">
      <c r="A114" s="160" t="s">
        <v>292</v>
      </c>
      <c r="B114" s="160"/>
      <c r="C114" s="160"/>
      <c r="D114" s="160"/>
      <c r="E114" s="160"/>
      <c r="F114" s="160"/>
      <c r="G114" s="160"/>
      <c r="H114" s="160"/>
      <c r="I114" s="145"/>
    </row>
    <row r="115" spans="1:9">
      <c r="A115" s="160" t="s">
        <v>293</v>
      </c>
      <c r="B115" s="160"/>
      <c r="C115" s="160"/>
      <c r="D115" s="160"/>
      <c r="E115" s="160"/>
      <c r="F115" s="160"/>
      <c r="G115" s="160"/>
      <c r="H115" s="160"/>
      <c r="I115" s="145"/>
    </row>
    <row r="116" spans="1:9">
      <c r="A116" s="160"/>
      <c r="B116" s="160"/>
      <c r="C116" s="160"/>
      <c r="D116" s="160"/>
      <c r="E116" s="160"/>
      <c r="F116" s="160"/>
      <c r="G116" s="160"/>
      <c r="H116" s="160"/>
      <c r="I116" s="145"/>
    </row>
    <row r="117" spans="1:9">
      <c r="A117" s="160" t="s">
        <v>294</v>
      </c>
      <c r="B117" s="160"/>
      <c r="C117" s="160"/>
      <c r="D117" s="160"/>
      <c r="E117" s="160"/>
      <c r="F117" s="160"/>
      <c r="G117" s="160"/>
      <c r="H117" s="160"/>
      <c r="I117" s="145"/>
    </row>
    <row r="118" spans="1:9">
      <c r="A118" s="160"/>
      <c r="B118" s="160"/>
      <c r="C118" s="160"/>
      <c r="D118" s="160"/>
      <c r="E118" s="160"/>
      <c r="F118" s="160"/>
      <c r="G118" s="160"/>
      <c r="H118" s="160"/>
      <c r="I118" s="145"/>
    </row>
    <row r="119" spans="1:9">
      <c r="A119" s="160" t="s">
        <v>295</v>
      </c>
      <c r="B119" s="165" t="s">
        <v>296</v>
      </c>
      <c r="C119" s="166"/>
      <c r="D119" s="166"/>
      <c r="E119" s="166"/>
      <c r="F119" s="160"/>
      <c r="G119" s="166"/>
      <c r="H119" s="166"/>
      <c r="I119" s="145"/>
    </row>
    <row r="120" spans="1:9" ht="42" customHeight="1">
      <c r="A120" s="160"/>
      <c r="B120" s="241" t="s">
        <v>297</v>
      </c>
      <c r="C120" s="241"/>
      <c r="D120" s="241"/>
      <c r="E120" s="241"/>
      <c r="F120" s="160"/>
      <c r="G120" s="242" t="s">
        <v>298</v>
      </c>
      <c r="H120" s="242"/>
      <c r="I120" s="145"/>
    </row>
    <row r="121" spans="1:9">
      <c r="A121" s="160" t="s">
        <v>299</v>
      </c>
      <c r="B121" s="165" t="s">
        <v>300</v>
      </c>
      <c r="C121" s="166"/>
      <c r="D121" s="166"/>
      <c r="E121" s="166"/>
      <c r="F121" s="160"/>
      <c r="G121" s="166"/>
      <c r="H121" s="166"/>
      <c r="I121" s="145"/>
    </row>
    <row r="122" spans="1:9">
      <c r="A122" s="160"/>
      <c r="B122" s="241" t="s">
        <v>297</v>
      </c>
      <c r="C122" s="241"/>
      <c r="D122" s="241"/>
      <c r="E122" s="241"/>
      <c r="F122" s="160"/>
      <c r="G122" s="242" t="s">
        <v>298</v>
      </c>
      <c r="H122" s="242"/>
      <c r="I122" s="145"/>
    </row>
    <row r="123" spans="1:9">
      <c r="A123" s="167"/>
      <c r="B123" s="167"/>
      <c r="C123" s="167"/>
      <c r="D123" s="167"/>
      <c r="E123" s="160"/>
      <c r="F123" s="160"/>
      <c r="G123" s="160"/>
      <c r="H123" s="160"/>
      <c r="I123" s="145"/>
    </row>
    <row r="124" spans="1:9">
      <c r="A124" s="160"/>
      <c r="B124" s="160"/>
      <c r="C124" s="160"/>
      <c r="D124" s="160"/>
      <c r="E124" s="160"/>
      <c r="F124" s="160"/>
      <c r="G124" s="160"/>
      <c r="H124" s="160"/>
      <c r="I124" s="145"/>
    </row>
    <row r="125" spans="1:9" hidden="1" outlineLevel="1">
      <c r="A125" s="168" t="s">
        <v>301</v>
      </c>
      <c r="B125" s="160"/>
      <c r="C125" s="160"/>
      <c r="D125" s="160"/>
      <c r="E125" s="160"/>
      <c r="F125" s="160"/>
      <c r="G125" s="160"/>
      <c r="H125" s="160"/>
      <c r="I125" s="145"/>
    </row>
    <row r="126" spans="1:9" hidden="1" outlineLevel="1">
      <c r="A126" s="160" t="s">
        <v>302</v>
      </c>
      <c r="B126" s="160"/>
      <c r="C126" s="160"/>
      <c r="D126" s="160"/>
      <c r="E126" s="160"/>
      <c r="F126" s="160"/>
      <c r="G126" s="160"/>
      <c r="H126" s="160"/>
      <c r="I126" s="145"/>
    </row>
    <row r="127" spans="1:9" hidden="1" outlineLevel="1">
      <c r="A127" s="160" t="s">
        <v>303</v>
      </c>
      <c r="B127" s="160"/>
      <c r="C127" s="160"/>
      <c r="D127" s="160"/>
      <c r="E127" s="160"/>
      <c r="F127" s="160"/>
      <c r="G127" s="160"/>
      <c r="H127" s="160"/>
      <c r="I127" s="145"/>
    </row>
    <row r="128" spans="1:9" hidden="1" outlineLevel="1">
      <c r="A128" s="160" t="s">
        <v>304</v>
      </c>
      <c r="B128" s="160"/>
      <c r="C128" s="160"/>
      <c r="D128" s="160"/>
      <c r="E128" s="160"/>
      <c r="F128" s="160"/>
      <c r="G128" s="160"/>
      <c r="H128" s="160"/>
      <c r="I128" s="145"/>
    </row>
    <row r="129" spans="1:9" hidden="1" outlineLevel="1">
      <c r="A129" s="160" t="s">
        <v>305</v>
      </c>
      <c r="B129" s="160"/>
      <c r="C129" s="160"/>
      <c r="D129" s="160"/>
      <c r="E129" s="160"/>
      <c r="F129" s="160"/>
      <c r="G129" s="160"/>
      <c r="H129" s="160"/>
      <c r="I129" s="145"/>
    </row>
    <row r="130" spans="1:9" hidden="1" outlineLevel="1">
      <c r="A130" s="160" t="s">
        <v>306</v>
      </c>
      <c r="B130" s="169"/>
      <c r="C130" s="169"/>
      <c r="D130" s="169"/>
      <c r="E130" s="169"/>
      <c r="F130" s="169"/>
      <c r="G130" s="169"/>
      <c r="H130" s="169"/>
    </row>
    <row r="131" spans="1:9" hidden="1" outlineLevel="1">
      <c r="A131" s="160" t="s">
        <v>307</v>
      </c>
      <c r="B131" s="169"/>
      <c r="C131" s="169"/>
      <c r="D131" s="169"/>
      <c r="E131" s="169"/>
      <c r="F131" s="169"/>
      <c r="G131" s="169"/>
      <c r="H131" s="169"/>
    </row>
    <row r="132" spans="1:9" hidden="1" outlineLevel="1">
      <c r="A132" s="160" t="s">
        <v>308</v>
      </c>
      <c r="B132" s="169"/>
      <c r="C132" s="169"/>
      <c r="D132" s="169"/>
      <c r="E132" s="169"/>
      <c r="F132" s="169"/>
      <c r="G132" s="169"/>
      <c r="H132" s="169"/>
    </row>
    <row r="133" spans="1:9" hidden="1" outlineLevel="1">
      <c r="A133" s="160" t="s">
        <v>309</v>
      </c>
      <c r="B133" s="169"/>
      <c r="C133" s="169"/>
      <c r="D133" s="169"/>
      <c r="E133" s="169"/>
      <c r="F133" s="169"/>
      <c r="G133" s="169"/>
      <c r="H133" s="169"/>
    </row>
    <row r="134" spans="1:9" hidden="1" outlineLevel="1">
      <c r="A134" s="160" t="s">
        <v>310</v>
      </c>
      <c r="B134" s="169"/>
      <c r="C134" s="169"/>
      <c r="D134" s="169"/>
      <c r="E134" s="169"/>
      <c r="F134" s="169"/>
      <c r="G134" s="169"/>
      <c r="H134" s="169"/>
    </row>
    <row r="135" spans="1:9" collapsed="1">
      <c r="A135" s="169"/>
      <c r="B135" s="169"/>
      <c r="C135" s="169"/>
      <c r="D135" s="169"/>
      <c r="E135" s="169"/>
      <c r="F135" s="169"/>
      <c r="G135" s="169"/>
      <c r="H135" s="169"/>
    </row>
    <row r="136" spans="1:9">
      <c r="A136" s="169"/>
      <c r="B136" s="169"/>
      <c r="C136" s="169"/>
      <c r="D136" s="169"/>
      <c r="E136" s="169"/>
      <c r="F136" s="169"/>
      <c r="G136" s="169"/>
      <c r="H136" s="169"/>
    </row>
    <row r="137" spans="1:9">
      <c r="A137" s="86"/>
      <c r="B137" s="86"/>
      <c r="C137" s="86"/>
      <c r="D137" s="86"/>
    </row>
    <row r="138" spans="1:9">
      <c r="A138" s="86"/>
      <c r="B138" s="86"/>
      <c r="C138" s="86"/>
      <c r="D138" s="86"/>
    </row>
    <row r="139" spans="1:9">
      <c r="A139" s="86"/>
      <c r="B139" s="86"/>
      <c r="C139" s="86"/>
      <c r="D139" s="86"/>
    </row>
    <row r="140" spans="1:9">
      <c r="A140" s="86"/>
      <c r="B140" s="86"/>
      <c r="C140" s="86"/>
      <c r="D140" s="86"/>
    </row>
    <row r="141" spans="1:9">
      <c r="A141" s="86"/>
      <c r="B141" s="86"/>
      <c r="C141" s="86"/>
      <c r="D141" s="86"/>
    </row>
    <row r="142" spans="1:9">
      <c r="A142" s="86"/>
      <c r="B142" s="86"/>
      <c r="C142" s="86"/>
      <c r="D142" s="86"/>
    </row>
    <row r="143" spans="1:9">
      <c r="A143" s="86"/>
      <c r="B143" s="86"/>
      <c r="C143" s="86"/>
      <c r="D143" s="86"/>
    </row>
    <row r="144" spans="1:9">
      <c r="A144" s="86"/>
      <c r="B144" s="86"/>
      <c r="C144" s="86"/>
      <c r="D144" s="86"/>
    </row>
    <row r="145" spans="1:4">
      <c r="A145" s="86"/>
      <c r="B145" s="86"/>
      <c r="C145" s="86"/>
      <c r="D145" s="86"/>
    </row>
    <row r="146" spans="1:4">
      <c r="A146" s="86"/>
      <c r="B146" s="86"/>
      <c r="C146" s="86"/>
      <c r="D146" s="86"/>
    </row>
    <row r="147" spans="1:4">
      <c r="A147" s="86"/>
      <c r="B147" s="86"/>
      <c r="C147" s="86"/>
      <c r="D147" s="86"/>
    </row>
    <row r="148" spans="1:4">
      <c r="A148" s="86"/>
      <c r="B148" s="86"/>
      <c r="C148" s="86"/>
      <c r="D148" s="86"/>
    </row>
    <row r="149" spans="1:4">
      <c r="A149" s="86"/>
      <c r="B149" s="86"/>
      <c r="C149" s="86"/>
      <c r="D149" s="86"/>
    </row>
    <row r="150" spans="1:4">
      <c r="A150" s="86"/>
      <c r="B150" s="86"/>
      <c r="C150" s="86"/>
      <c r="D150" s="86"/>
    </row>
    <row r="151" spans="1:4">
      <c r="A151" s="86"/>
      <c r="B151" s="86"/>
      <c r="C151" s="86"/>
      <c r="D151" s="86"/>
    </row>
    <row r="152" spans="1:4">
      <c r="A152" s="86"/>
      <c r="B152" s="86"/>
      <c r="C152" s="86"/>
      <c r="D152" s="86"/>
    </row>
    <row r="153" spans="1:4">
      <c r="A153" s="86"/>
      <c r="B153" s="86"/>
      <c r="C153" s="86"/>
      <c r="D153" s="86"/>
    </row>
    <row r="154" spans="1:4">
      <c r="A154" s="86"/>
      <c r="B154" s="86"/>
      <c r="C154" s="86"/>
      <c r="D154" s="86"/>
    </row>
    <row r="155" spans="1:4">
      <c r="A155" s="86"/>
      <c r="B155" s="86"/>
      <c r="C155" s="86"/>
      <c r="D155" s="86"/>
    </row>
    <row r="156" spans="1:4">
      <c r="A156" s="86"/>
      <c r="B156" s="86"/>
      <c r="C156" s="86"/>
      <c r="D156" s="86"/>
    </row>
    <row r="157" spans="1:4">
      <c r="A157" s="86"/>
      <c r="B157" s="86"/>
      <c r="C157" s="86"/>
      <c r="D157" s="86"/>
    </row>
    <row r="158" spans="1:4">
      <c r="A158" s="86"/>
      <c r="B158" s="86"/>
      <c r="C158" s="86"/>
      <c r="D158" s="86"/>
    </row>
    <row r="159" spans="1:4">
      <c r="A159" s="86"/>
      <c r="B159" s="86"/>
      <c r="C159" s="86"/>
      <c r="D159" s="86"/>
    </row>
    <row r="160" spans="1:4">
      <c r="A160" s="86"/>
      <c r="B160" s="86"/>
      <c r="C160" s="86"/>
      <c r="D160" s="86"/>
    </row>
    <row r="161" spans="1:4">
      <c r="A161" s="86"/>
      <c r="B161" s="86"/>
      <c r="C161" s="86"/>
      <c r="D161" s="86"/>
    </row>
    <row r="162" spans="1:4">
      <c r="A162" s="86"/>
      <c r="B162" s="86"/>
      <c r="C162" s="86"/>
      <c r="D162" s="86"/>
    </row>
    <row r="163" spans="1:4">
      <c r="A163" s="86"/>
      <c r="B163" s="86"/>
      <c r="C163" s="86"/>
      <c r="D163" s="86"/>
    </row>
    <row r="164" spans="1:4">
      <c r="A164" s="86"/>
      <c r="B164" s="86"/>
      <c r="C164" s="86"/>
      <c r="D164" s="86"/>
    </row>
    <row r="165" spans="1:4">
      <c r="A165" s="86"/>
      <c r="B165" s="86"/>
      <c r="C165" s="86"/>
      <c r="D165" s="86"/>
    </row>
    <row r="166" spans="1:4">
      <c r="A166" s="86"/>
      <c r="B166" s="86"/>
      <c r="C166" s="86"/>
      <c r="D166" s="86"/>
    </row>
    <row r="167" spans="1:4">
      <c r="A167" s="86"/>
      <c r="B167" s="86"/>
      <c r="C167" s="86"/>
      <c r="D167" s="86"/>
    </row>
    <row r="168" spans="1:4">
      <c r="A168" s="86"/>
      <c r="B168" s="86"/>
      <c r="C168" s="86"/>
      <c r="D168" s="86"/>
    </row>
    <row r="169" spans="1:4">
      <c r="A169" s="86"/>
      <c r="B169" s="86"/>
      <c r="C169" s="86"/>
      <c r="D169" s="86"/>
    </row>
    <row r="170" spans="1:4">
      <c r="A170" s="86"/>
      <c r="B170" s="86"/>
      <c r="C170" s="86"/>
      <c r="D170" s="86"/>
    </row>
    <row r="171" spans="1:4">
      <c r="A171" s="86"/>
      <c r="B171" s="86"/>
      <c r="C171" s="86"/>
      <c r="D171" s="86"/>
    </row>
    <row r="172" spans="1:4">
      <c r="A172" s="86"/>
      <c r="B172" s="86"/>
      <c r="C172" s="86"/>
      <c r="D172" s="86"/>
    </row>
    <row r="173" spans="1:4">
      <c r="A173" s="86"/>
      <c r="B173" s="86"/>
      <c r="C173" s="86"/>
      <c r="D173" s="86"/>
    </row>
    <row r="174" spans="1:4">
      <c r="A174" s="86"/>
      <c r="B174" s="86"/>
      <c r="C174" s="86"/>
      <c r="D174" s="86"/>
    </row>
    <row r="175" spans="1:4">
      <c r="A175" s="86"/>
      <c r="B175" s="86"/>
      <c r="C175" s="86"/>
      <c r="D175" s="86"/>
    </row>
    <row r="176" spans="1:4">
      <c r="A176" s="86"/>
      <c r="B176" s="86"/>
      <c r="C176" s="86"/>
      <c r="D176" s="86"/>
    </row>
    <row r="177" spans="1:4">
      <c r="A177" s="86"/>
      <c r="B177" s="86"/>
      <c r="C177" s="86"/>
      <c r="D177" s="86"/>
    </row>
    <row r="178" spans="1:4">
      <c r="A178" s="86"/>
      <c r="B178" s="86"/>
      <c r="C178" s="86"/>
      <c r="D178" s="86"/>
    </row>
    <row r="179" spans="1:4">
      <c r="A179" s="86"/>
      <c r="B179" s="86"/>
      <c r="C179" s="86"/>
      <c r="D179" s="86"/>
    </row>
    <row r="180" spans="1:4">
      <c r="A180" s="86"/>
      <c r="B180" s="86"/>
      <c r="C180" s="86"/>
      <c r="D180" s="86"/>
    </row>
    <row r="181" spans="1:4">
      <c r="A181" s="86"/>
      <c r="B181" s="86"/>
      <c r="C181" s="86"/>
      <c r="D181" s="86"/>
    </row>
    <row r="182" spans="1:4">
      <c r="A182" s="86"/>
      <c r="B182" s="86"/>
      <c r="C182" s="86"/>
      <c r="D182" s="86"/>
    </row>
    <row r="183" spans="1:4">
      <c r="A183" s="86"/>
      <c r="B183" s="86"/>
      <c r="C183" s="86"/>
      <c r="D183" s="86"/>
    </row>
    <row r="184" spans="1:4">
      <c r="A184" s="86"/>
      <c r="B184" s="86"/>
      <c r="C184" s="86"/>
      <c r="D184" s="86"/>
    </row>
    <row r="185" spans="1:4">
      <c r="A185" s="86"/>
      <c r="B185" s="86"/>
      <c r="C185" s="86"/>
      <c r="D185" s="86"/>
    </row>
    <row r="186" spans="1:4">
      <c r="A186" s="86"/>
      <c r="B186" s="86"/>
      <c r="C186" s="86"/>
      <c r="D186" s="86"/>
    </row>
    <row r="187" spans="1:4">
      <c r="A187" s="86"/>
      <c r="B187" s="86"/>
      <c r="C187" s="86"/>
      <c r="D187" s="86"/>
    </row>
    <row r="188" spans="1:4">
      <c r="A188" s="86"/>
      <c r="B188" s="86"/>
      <c r="C188" s="86"/>
      <c r="D188" s="86"/>
    </row>
    <row r="189" spans="1:4">
      <c r="A189" s="86"/>
      <c r="B189" s="86"/>
      <c r="C189" s="86"/>
      <c r="D189" s="86"/>
    </row>
    <row r="190" spans="1:4">
      <c r="A190" s="86"/>
      <c r="B190" s="86"/>
      <c r="C190" s="86"/>
      <c r="D190" s="86"/>
    </row>
    <row r="191" spans="1:4">
      <c r="A191" s="86"/>
      <c r="B191" s="86"/>
      <c r="C191" s="86"/>
      <c r="D191" s="86"/>
    </row>
    <row r="192" spans="1:4">
      <c r="A192" s="86"/>
      <c r="B192" s="86"/>
      <c r="C192" s="86"/>
      <c r="D192" s="86"/>
    </row>
    <row r="193" spans="1:4">
      <c r="A193" s="86"/>
      <c r="B193" s="86"/>
      <c r="C193" s="86"/>
      <c r="D193" s="86"/>
    </row>
    <row r="194" spans="1:4">
      <c r="A194" s="86"/>
      <c r="B194" s="86"/>
      <c r="C194" s="86"/>
      <c r="D194" s="86"/>
    </row>
    <row r="195" spans="1:4">
      <c r="A195" s="86"/>
      <c r="B195" s="86"/>
      <c r="C195" s="86"/>
      <c r="D195" s="86"/>
    </row>
    <row r="196" spans="1:4">
      <c r="A196" s="86"/>
      <c r="B196" s="86"/>
      <c r="C196" s="86"/>
      <c r="D196" s="86"/>
    </row>
    <row r="197" spans="1:4">
      <c r="A197" s="86"/>
      <c r="B197" s="86"/>
      <c r="C197" s="86"/>
      <c r="D197" s="86"/>
    </row>
    <row r="198" spans="1:4">
      <c r="A198" s="86"/>
      <c r="B198" s="86"/>
      <c r="C198" s="86"/>
      <c r="D198" s="86"/>
    </row>
    <row r="199" spans="1:4">
      <c r="A199" s="86"/>
      <c r="B199" s="86"/>
      <c r="C199" s="86"/>
      <c r="D199" s="86"/>
    </row>
    <row r="200" spans="1:4">
      <c r="A200" s="86"/>
      <c r="B200" s="86"/>
      <c r="C200" s="86"/>
      <c r="D200" s="86"/>
    </row>
    <row r="201" spans="1:4">
      <c r="A201" s="86"/>
      <c r="B201" s="86"/>
      <c r="C201" s="86"/>
      <c r="D201" s="86"/>
    </row>
    <row r="202" spans="1:4">
      <c r="A202" s="86"/>
      <c r="B202" s="86"/>
      <c r="C202" s="86"/>
      <c r="D202" s="86"/>
    </row>
    <row r="203" spans="1:4">
      <c r="A203" s="86"/>
      <c r="B203" s="86"/>
      <c r="C203" s="86"/>
      <c r="D203" s="86"/>
    </row>
    <row r="204" spans="1:4">
      <c r="A204" s="86"/>
      <c r="B204" s="86"/>
      <c r="C204" s="86"/>
      <c r="D204" s="86"/>
    </row>
    <row r="205" spans="1:4">
      <c r="A205" s="86"/>
      <c r="B205" s="86"/>
      <c r="C205" s="86"/>
      <c r="D205" s="86"/>
    </row>
    <row r="206" spans="1:4">
      <c r="A206" s="86"/>
      <c r="B206" s="86"/>
      <c r="C206" s="86"/>
      <c r="D206" s="86"/>
    </row>
    <row r="207" spans="1:4">
      <c r="A207" s="86"/>
      <c r="B207" s="86"/>
      <c r="C207" s="86"/>
      <c r="D207" s="86"/>
    </row>
    <row r="208" spans="1:4">
      <c r="A208" s="86"/>
      <c r="B208" s="86"/>
      <c r="C208" s="86"/>
      <c r="D208" s="86"/>
    </row>
    <row r="209" spans="1:4">
      <c r="A209" s="86"/>
      <c r="B209" s="86"/>
      <c r="C209" s="86"/>
      <c r="D209" s="86"/>
    </row>
    <row r="210" spans="1:4">
      <c r="A210" s="86"/>
      <c r="B210" s="86"/>
      <c r="C210" s="86"/>
      <c r="D210" s="86"/>
    </row>
    <row r="211" spans="1:4">
      <c r="A211" s="86"/>
      <c r="B211" s="86"/>
      <c r="C211" s="86"/>
      <c r="D211" s="86"/>
    </row>
    <row r="212" spans="1:4">
      <c r="A212" s="86"/>
      <c r="B212" s="86"/>
      <c r="C212" s="86"/>
      <c r="D212" s="86"/>
    </row>
    <row r="213" spans="1:4">
      <c r="A213" s="86"/>
      <c r="B213" s="86"/>
      <c r="C213" s="86"/>
      <c r="D213" s="86"/>
    </row>
    <row r="214" spans="1:4">
      <c r="A214" s="86"/>
      <c r="B214" s="86"/>
      <c r="C214" s="86"/>
      <c r="D214" s="86"/>
    </row>
    <row r="215" spans="1:4">
      <c r="A215" s="86"/>
      <c r="B215" s="86"/>
      <c r="C215" s="86"/>
      <c r="D215" s="86"/>
    </row>
    <row r="216" spans="1:4">
      <c r="A216" s="86"/>
      <c r="B216" s="86"/>
      <c r="C216" s="86"/>
      <c r="D216" s="86"/>
    </row>
    <row r="217" spans="1:4">
      <c r="A217" s="86"/>
      <c r="B217" s="86"/>
      <c r="C217" s="86"/>
      <c r="D217" s="86"/>
    </row>
    <row r="218" spans="1:4">
      <c r="A218" s="86"/>
      <c r="B218" s="86"/>
      <c r="C218" s="86"/>
      <c r="D218" s="86"/>
    </row>
    <row r="219" spans="1:4">
      <c r="A219" s="86"/>
      <c r="B219" s="86"/>
      <c r="C219" s="86"/>
      <c r="D219" s="86"/>
    </row>
    <row r="220" spans="1:4">
      <c r="A220" s="86"/>
      <c r="B220" s="86"/>
      <c r="C220" s="86"/>
      <c r="D220" s="86"/>
    </row>
    <row r="221" spans="1:4">
      <c r="A221" s="86"/>
      <c r="B221" s="86"/>
      <c r="C221" s="86"/>
      <c r="D221" s="86"/>
    </row>
    <row r="222" spans="1:4">
      <c r="A222" s="86"/>
      <c r="B222" s="86"/>
      <c r="C222" s="86"/>
      <c r="D222" s="86"/>
    </row>
    <row r="223" spans="1:4">
      <c r="A223" s="86"/>
      <c r="B223" s="86"/>
      <c r="C223" s="86"/>
      <c r="D223" s="86"/>
    </row>
    <row r="224" spans="1:4">
      <c r="A224" s="86"/>
      <c r="B224" s="86"/>
      <c r="C224" s="86"/>
      <c r="D224" s="86"/>
    </row>
    <row r="225" spans="1:4">
      <c r="A225" s="86"/>
      <c r="B225" s="86"/>
      <c r="C225" s="86"/>
      <c r="D225" s="86"/>
    </row>
    <row r="226" spans="1:4">
      <c r="A226" s="86"/>
      <c r="B226" s="86"/>
      <c r="C226" s="86"/>
      <c r="D226" s="86"/>
    </row>
    <row r="227" spans="1:4">
      <c r="A227" s="86"/>
      <c r="B227" s="86"/>
      <c r="C227" s="86"/>
      <c r="D227" s="86"/>
    </row>
    <row r="228" spans="1:4">
      <c r="A228" s="86"/>
      <c r="B228" s="86"/>
      <c r="C228" s="86"/>
      <c r="D228" s="86"/>
    </row>
    <row r="229" spans="1:4">
      <c r="A229" s="86"/>
      <c r="B229" s="86"/>
      <c r="C229" s="86"/>
      <c r="D229" s="86"/>
    </row>
    <row r="230" spans="1:4">
      <c r="A230" s="86"/>
      <c r="B230" s="86"/>
      <c r="C230" s="86"/>
      <c r="D230" s="86"/>
    </row>
    <row r="231" spans="1:4">
      <c r="A231" s="86"/>
      <c r="B231" s="86"/>
      <c r="C231" s="86"/>
      <c r="D231" s="86"/>
    </row>
    <row r="232" spans="1:4">
      <c r="A232" s="86"/>
      <c r="B232" s="86"/>
      <c r="C232" s="86"/>
      <c r="D232" s="86"/>
    </row>
    <row r="233" spans="1:4">
      <c r="A233" s="86"/>
      <c r="B233" s="86"/>
      <c r="C233" s="86"/>
      <c r="D233" s="86"/>
    </row>
    <row r="234" spans="1:4">
      <c r="A234" s="86"/>
      <c r="B234" s="86"/>
      <c r="C234" s="86"/>
      <c r="D234" s="86"/>
    </row>
    <row r="235" spans="1:4">
      <c r="A235" s="86"/>
      <c r="B235" s="86"/>
      <c r="C235" s="86"/>
      <c r="D235" s="86"/>
    </row>
    <row r="236" spans="1:4">
      <c r="A236" s="86"/>
      <c r="B236" s="86"/>
      <c r="C236" s="86"/>
      <c r="D236" s="86"/>
    </row>
    <row r="237" spans="1:4">
      <c r="A237" s="86"/>
      <c r="B237" s="86"/>
      <c r="C237" s="86"/>
      <c r="D237" s="86"/>
    </row>
    <row r="238" spans="1:4">
      <c r="A238" s="86"/>
      <c r="B238" s="86"/>
      <c r="C238" s="86"/>
      <c r="D238" s="86"/>
    </row>
    <row r="239" spans="1:4">
      <c r="A239" s="86"/>
      <c r="B239" s="86"/>
      <c r="C239" s="86"/>
      <c r="D239" s="86"/>
    </row>
    <row r="240" spans="1:4">
      <c r="A240" s="86"/>
      <c r="B240" s="86"/>
      <c r="C240" s="86"/>
      <c r="D240" s="86"/>
    </row>
    <row r="241" spans="1:4">
      <c r="A241" s="86"/>
      <c r="B241" s="86"/>
      <c r="C241" s="86"/>
      <c r="D241" s="86"/>
    </row>
    <row r="242" spans="1:4">
      <c r="A242" s="86"/>
      <c r="B242" s="86"/>
      <c r="C242" s="86"/>
      <c r="D242" s="86"/>
    </row>
    <row r="243" spans="1:4">
      <c r="A243" s="86"/>
      <c r="B243" s="86"/>
      <c r="C243" s="86"/>
      <c r="D243" s="86"/>
    </row>
    <row r="244" spans="1:4">
      <c r="A244" s="86"/>
      <c r="B244" s="86"/>
      <c r="C244" s="86"/>
      <c r="D244" s="86"/>
    </row>
    <row r="245" spans="1:4">
      <c r="A245" s="86"/>
      <c r="B245" s="86"/>
      <c r="C245" s="86"/>
      <c r="D245" s="86"/>
    </row>
    <row r="246" spans="1:4">
      <c r="A246" s="86"/>
      <c r="B246" s="86"/>
      <c r="C246" s="86"/>
      <c r="D246" s="86"/>
    </row>
    <row r="247" spans="1:4">
      <c r="A247" s="86"/>
      <c r="B247" s="86"/>
      <c r="C247" s="86"/>
      <c r="D247" s="86"/>
    </row>
    <row r="248" spans="1:4">
      <c r="A248" s="86"/>
      <c r="B248" s="86"/>
      <c r="C248" s="86"/>
      <c r="D248" s="86"/>
    </row>
    <row r="249" spans="1:4">
      <c r="A249" s="86"/>
      <c r="B249" s="86"/>
      <c r="C249" s="86"/>
      <c r="D249" s="86"/>
    </row>
    <row r="250" spans="1:4">
      <c r="A250" s="86"/>
      <c r="B250" s="86"/>
      <c r="C250" s="86"/>
      <c r="D250" s="86"/>
    </row>
    <row r="251" spans="1:4">
      <c r="A251" s="86"/>
      <c r="B251" s="86"/>
      <c r="C251" s="86"/>
      <c r="D251" s="86"/>
    </row>
    <row r="252" spans="1:4">
      <c r="A252" s="86"/>
      <c r="B252" s="86"/>
      <c r="C252" s="86"/>
      <c r="D252" s="86"/>
    </row>
    <row r="253" spans="1:4">
      <c r="A253" s="86"/>
      <c r="B253" s="86"/>
      <c r="C253" s="86"/>
      <c r="D253" s="86"/>
    </row>
    <row r="254" spans="1:4">
      <c r="A254" s="86"/>
      <c r="B254" s="86"/>
      <c r="C254" s="86"/>
      <c r="D254" s="86"/>
    </row>
    <row r="255" spans="1:4">
      <c r="A255" s="86"/>
      <c r="B255" s="86"/>
      <c r="C255" s="86"/>
      <c r="D255" s="86"/>
    </row>
    <row r="256" spans="1:4">
      <c r="A256" s="86"/>
      <c r="B256" s="86"/>
      <c r="C256" s="86"/>
      <c r="D256" s="86"/>
    </row>
    <row r="257" spans="1:4">
      <c r="A257" s="86"/>
      <c r="B257" s="86"/>
      <c r="C257" s="86"/>
      <c r="D257" s="86"/>
    </row>
    <row r="258" spans="1:4">
      <c r="A258" s="86"/>
      <c r="B258" s="86"/>
      <c r="C258" s="86"/>
      <c r="D258" s="86"/>
    </row>
    <row r="259" spans="1:4">
      <c r="A259" s="86"/>
      <c r="B259" s="86"/>
      <c r="C259" s="86"/>
      <c r="D259" s="86"/>
    </row>
    <row r="260" spans="1:4">
      <c r="A260" s="86"/>
      <c r="B260" s="86"/>
      <c r="C260" s="86"/>
      <c r="D260" s="86"/>
    </row>
    <row r="261" spans="1:4">
      <c r="A261" s="86"/>
      <c r="B261" s="86"/>
      <c r="C261" s="86"/>
      <c r="D261" s="86"/>
    </row>
    <row r="262" spans="1:4">
      <c r="A262" s="86"/>
      <c r="B262" s="86"/>
      <c r="C262" s="86"/>
      <c r="D262" s="86"/>
    </row>
    <row r="263" spans="1:4">
      <c r="A263" s="86"/>
      <c r="B263" s="86"/>
      <c r="C263" s="86"/>
      <c r="D263" s="86"/>
    </row>
    <row r="264" spans="1:4">
      <c r="A264" s="86"/>
      <c r="B264" s="86"/>
      <c r="C264" s="86"/>
      <c r="D264" s="86"/>
    </row>
    <row r="265" spans="1:4">
      <c r="A265" s="86"/>
      <c r="B265" s="86"/>
      <c r="C265" s="86"/>
      <c r="D265" s="86"/>
    </row>
    <row r="266" spans="1:4">
      <c r="A266" s="86"/>
      <c r="B266" s="86"/>
      <c r="C266" s="86"/>
      <c r="D266" s="86"/>
    </row>
    <row r="267" spans="1:4">
      <c r="A267" s="86"/>
      <c r="B267" s="86"/>
      <c r="C267" s="86"/>
      <c r="D267" s="86"/>
    </row>
    <row r="268" spans="1:4">
      <c r="A268" s="86"/>
      <c r="B268" s="86"/>
      <c r="C268" s="86"/>
      <c r="D268" s="86"/>
    </row>
    <row r="269" spans="1:4">
      <c r="A269" s="86"/>
      <c r="B269" s="86"/>
      <c r="C269" s="86"/>
      <c r="D269" s="86"/>
    </row>
    <row r="270" spans="1:4">
      <c r="A270" s="86"/>
      <c r="B270" s="86"/>
      <c r="C270" s="86"/>
      <c r="D270" s="86"/>
    </row>
    <row r="271" spans="1:4">
      <c r="A271" s="86"/>
      <c r="B271" s="86"/>
      <c r="C271" s="86"/>
      <c r="D271" s="86"/>
    </row>
    <row r="272" spans="1:4">
      <c r="A272" s="86"/>
      <c r="B272" s="86"/>
      <c r="C272" s="86"/>
      <c r="D272" s="86"/>
    </row>
    <row r="273" spans="1:4">
      <c r="A273" s="86"/>
      <c r="B273" s="86"/>
      <c r="C273" s="86"/>
      <c r="D273" s="86"/>
    </row>
    <row r="274" spans="1:4">
      <c r="A274" s="86"/>
      <c r="B274" s="86"/>
      <c r="C274" s="86"/>
      <c r="D274" s="86"/>
    </row>
    <row r="275" spans="1:4">
      <c r="A275" s="86"/>
      <c r="B275" s="86"/>
      <c r="C275" s="86"/>
      <c r="D275" s="86"/>
    </row>
    <row r="276" spans="1:4">
      <c r="A276" s="86"/>
      <c r="B276" s="86"/>
      <c r="C276" s="86"/>
      <c r="D276" s="86"/>
    </row>
    <row r="277" spans="1:4">
      <c r="A277" s="86"/>
      <c r="B277" s="86"/>
      <c r="C277" s="86"/>
      <c r="D277" s="86"/>
    </row>
    <row r="278" spans="1:4">
      <c r="A278" s="86"/>
      <c r="B278" s="86"/>
      <c r="C278" s="86"/>
      <c r="D278" s="86"/>
    </row>
    <row r="279" spans="1:4">
      <c r="A279" s="86"/>
      <c r="B279" s="86"/>
      <c r="C279" s="86"/>
      <c r="D279" s="86"/>
    </row>
    <row r="280" spans="1:4">
      <c r="A280" s="86"/>
      <c r="B280" s="86"/>
      <c r="C280" s="86"/>
      <c r="D280" s="86"/>
    </row>
    <row r="281" spans="1:4">
      <c r="A281" s="86"/>
      <c r="B281" s="86"/>
      <c r="C281" s="86"/>
      <c r="D281" s="86"/>
    </row>
    <row r="282" spans="1:4">
      <c r="A282" s="86"/>
      <c r="B282" s="86"/>
      <c r="C282" s="86"/>
      <c r="D282" s="86"/>
    </row>
    <row r="283" spans="1:4">
      <c r="A283" s="86"/>
      <c r="B283" s="86"/>
      <c r="C283" s="86"/>
      <c r="D283" s="86"/>
    </row>
    <row r="284" spans="1:4">
      <c r="A284" s="86"/>
      <c r="B284" s="86"/>
      <c r="C284" s="86"/>
      <c r="D284" s="86"/>
    </row>
    <row r="285" spans="1:4">
      <c r="A285" s="86"/>
      <c r="B285" s="86"/>
      <c r="C285" s="86"/>
      <c r="D285" s="86"/>
    </row>
    <row r="286" spans="1:4">
      <c r="A286" s="86"/>
      <c r="B286" s="86"/>
      <c r="C286" s="86"/>
      <c r="D286" s="86"/>
    </row>
    <row r="287" spans="1:4">
      <c r="A287" s="86"/>
      <c r="B287" s="86"/>
      <c r="C287" s="86"/>
      <c r="D287" s="86"/>
    </row>
    <row r="288" spans="1:4">
      <c r="A288" s="86"/>
      <c r="B288" s="86"/>
      <c r="C288" s="86"/>
      <c r="D288" s="86"/>
    </row>
    <row r="289" spans="1:4">
      <c r="A289" s="86"/>
      <c r="B289" s="86"/>
      <c r="C289" s="86"/>
      <c r="D289" s="86"/>
    </row>
    <row r="290" spans="1:4">
      <c r="A290" s="86"/>
      <c r="B290" s="86"/>
      <c r="C290" s="86"/>
      <c r="D290" s="86"/>
    </row>
    <row r="291" spans="1:4">
      <c r="A291" s="86"/>
      <c r="B291" s="86"/>
      <c r="C291" s="86"/>
      <c r="D291" s="86"/>
    </row>
    <row r="292" spans="1:4">
      <c r="A292" s="86"/>
      <c r="B292" s="86"/>
      <c r="C292" s="86"/>
      <c r="D292" s="86"/>
    </row>
    <row r="293" spans="1:4">
      <c r="A293" s="86"/>
      <c r="B293" s="86"/>
      <c r="C293" s="86"/>
      <c r="D293" s="86"/>
    </row>
    <row r="294" spans="1:4">
      <c r="A294" s="86"/>
      <c r="B294" s="86"/>
      <c r="C294" s="86"/>
      <c r="D294" s="86"/>
    </row>
    <row r="295" spans="1:4">
      <c r="A295" s="86"/>
      <c r="B295" s="86"/>
      <c r="C295" s="86"/>
      <c r="D295" s="86"/>
    </row>
    <row r="296" spans="1:4">
      <c r="A296" s="86"/>
      <c r="B296" s="86"/>
      <c r="C296" s="86"/>
      <c r="D296" s="86"/>
    </row>
    <row r="297" spans="1:4">
      <c r="A297" s="86"/>
      <c r="B297" s="86"/>
      <c r="C297" s="86"/>
      <c r="D297" s="86"/>
    </row>
    <row r="298" spans="1:4">
      <c r="A298" s="86"/>
      <c r="B298" s="86"/>
      <c r="C298" s="86"/>
      <c r="D298" s="86"/>
    </row>
    <row r="299" spans="1:4">
      <c r="A299" s="86"/>
      <c r="B299" s="86"/>
      <c r="C299" s="86"/>
      <c r="D299" s="86"/>
    </row>
    <row r="300" spans="1:4">
      <c r="A300" s="86"/>
      <c r="B300" s="86"/>
      <c r="C300" s="86"/>
      <c r="D300" s="86"/>
    </row>
    <row r="301" spans="1:4">
      <c r="A301" s="86"/>
      <c r="B301" s="86"/>
      <c r="C301" s="86"/>
      <c r="D301" s="86"/>
    </row>
    <row r="302" spans="1:4">
      <c r="A302" s="86"/>
      <c r="B302" s="86"/>
      <c r="C302" s="86"/>
      <c r="D302" s="86"/>
    </row>
    <row r="303" spans="1:4">
      <c r="A303" s="86"/>
      <c r="B303" s="86"/>
      <c r="C303" s="86"/>
      <c r="D303" s="86"/>
    </row>
    <row r="304" spans="1:4">
      <c r="A304" s="86"/>
      <c r="B304" s="86"/>
      <c r="C304" s="86"/>
      <c r="D304" s="86"/>
    </row>
    <row r="305" spans="1:4">
      <c r="A305" s="86"/>
      <c r="B305" s="86"/>
      <c r="C305" s="86"/>
      <c r="D305" s="86"/>
    </row>
    <row r="306" spans="1:4">
      <c r="A306" s="86"/>
      <c r="B306" s="86"/>
      <c r="C306" s="86"/>
      <c r="D306" s="86"/>
    </row>
    <row r="307" spans="1:4">
      <c r="A307" s="86"/>
      <c r="B307" s="86"/>
      <c r="C307" s="86"/>
      <c r="D307" s="86"/>
    </row>
    <row r="308" spans="1:4">
      <c r="A308" s="86"/>
      <c r="B308" s="86"/>
      <c r="C308" s="86"/>
      <c r="D308" s="86"/>
    </row>
  </sheetData>
  <mergeCells count="99">
    <mergeCell ref="A25:D25"/>
    <mergeCell ref="A6:H6"/>
    <mergeCell ref="A7:H7"/>
    <mergeCell ref="A8:H8"/>
    <mergeCell ref="A9:H9"/>
    <mergeCell ref="A10:H10"/>
    <mergeCell ref="E37:E38"/>
    <mergeCell ref="A38:D38"/>
    <mergeCell ref="A26:H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H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H84"/>
    <mergeCell ref="A85:D85"/>
    <mergeCell ref="A86:D86"/>
    <mergeCell ref="A87:D87"/>
    <mergeCell ref="A88:D88"/>
    <mergeCell ref="A89:D89"/>
    <mergeCell ref="A90:D90"/>
    <mergeCell ref="A92:D92"/>
    <mergeCell ref="A93:D93"/>
    <mergeCell ref="E93:E97"/>
    <mergeCell ref="A94:D94"/>
    <mergeCell ref="A95:D95"/>
    <mergeCell ref="A96:D96"/>
    <mergeCell ref="A97:D97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H106"/>
    <mergeCell ref="A107:D107"/>
    <mergeCell ref="A109:E109"/>
    <mergeCell ref="B120:E120"/>
    <mergeCell ref="G120:H120"/>
    <mergeCell ref="B122:E122"/>
    <mergeCell ref="G122:H122"/>
  </mergeCells>
  <dataValidations count="5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H12">
      <formula1>Новаядата</formula1>
    </dataValidation>
    <dataValidation type="list" allowBlank="1" showInputMessage="1" showErrorMessage="1" sqref="Q8:Q18">
      <formula1>$H$12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308"/>
  <sheetViews>
    <sheetView topLeftCell="A94" workbookViewId="0">
      <selection activeCell="G94" sqref="G1:G1048576"/>
    </sheetView>
  </sheetViews>
  <sheetFormatPr defaultRowHeight="12.75" outlineLevelRow="1"/>
  <cols>
    <col min="1" max="4" width="15" customWidth="1"/>
    <col min="5" max="5" width="20.140625" customWidth="1"/>
    <col min="6" max="6" width="12.42578125" customWidth="1"/>
    <col min="7" max="7" width="18.42578125" customWidth="1"/>
    <col min="8" max="8" width="16.5703125" customWidth="1"/>
    <col min="9" max="9" width="9.140625" style="22"/>
    <col min="14" max="14" width="9.140625" customWidth="1"/>
    <col min="15" max="15" width="10.140625" bestFit="1" customWidth="1"/>
    <col min="16" max="27" width="9.140625" hidden="1" customWidth="1"/>
    <col min="28" max="38" width="9.140625" customWidth="1"/>
  </cols>
  <sheetData>
    <row r="1" spans="1:26" ht="11.25" hidden="1" customHeight="1" outlineLevel="1">
      <c r="A1" s="114"/>
      <c r="B1" s="114"/>
      <c r="C1" s="114"/>
      <c r="D1" s="114"/>
      <c r="E1" s="115"/>
      <c r="F1" s="115"/>
      <c r="G1" s="115"/>
      <c r="H1" s="116" t="s">
        <v>0</v>
      </c>
      <c r="I1" s="117"/>
    </row>
    <row r="2" spans="1:26" ht="11.25" hidden="1" customHeight="1" outlineLevel="1">
      <c r="A2" s="114"/>
      <c r="B2" s="114"/>
      <c r="C2" s="114"/>
      <c r="D2" s="114"/>
      <c r="E2" s="115"/>
      <c r="F2" s="115"/>
      <c r="G2" s="115"/>
      <c r="H2" s="116" t="s">
        <v>215</v>
      </c>
      <c r="I2" s="117"/>
      <c r="P2" s="112" t="s">
        <v>216</v>
      </c>
      <c r="Q2" s="112"/>
      <c r="R2" s="112"/>
      <c r="V2" s="112" t="s">
        <v>217</v>
      </c>
      <c r="W2" s="112"/>
      <c r="X2" s="112"/>
      <c r="Y2" s="112"/>
      <c r="Z2" s="112"/>
    </row>
    <row r="3" spans="1:26" ht="11.25" hidden="1" customHeight="1" outlineLevel="1">
      <c r="A3" s="114"/>
      <c r="B3" s="114"/>
      <c r="C3" s="114"/>
      <c r="D3" s="114"/>
      <c r="E3" s="115"/>
      <c r="F3" s="115"/>
      <c r="G3" s="115"/>
      <c r="H3" s="116" t="s">
        <v>218</v>
      </c>
      <c r="I3" s="117"/>
      <c r="P3" s="112" t="s">
        <v>219</v>
      </c>
      <c r="Q3" s="112"/>
      <c r="R3" s="112"/>
      <c r="V3" s="112" t="s">
        <v>220</v>
      </c>
      <c r="W3" s="112"/>
      <c r="X3" s="112"/>
      <c r="Y3" s="112"/>
      <c r="Z3" s="112"/>
    </row>
    <row r="4" spans="1:26" ht="11.25" hidden="1" customHeight="1" outlineLevel="1">
      <c r="A4" s="114"/>
      <c r="B4" s="114"/>
      <c r="C4" s="114"/>
      <c r="D4" s="114"/>
      <c r="E4" s="115"/>
      <c r="F4" s="115"/>
      <c r="G4" s="115"/>
      <c r="H4" s="116" t="s">
        <v>221</v>
      </c>
      <c r="I4" s="117"/>
      <c r="P4" s="112" t="s">
        <v>222</v>
      </c>
      <c r="Q4" s="112"/>
      <c r="R4" s="112"/>
      <c r="V4" s="112" t="s">
        <v>223</v>
      </c>
      <c r="W4" s="112"/>
      <c r="X4" s="112"/>
      <c r="Y4" s="112"/>
      <c r="Z4" s="112"/>
    </row>
    <row r="5" spans="1:26" ht="15" hidden="1" outlineLevel="1">
      <c r="A5" s="115"/>
      <c r="B5" s="115"/>
      <c r="C5" s="115"/>
      <c r="D5" s="115"/>
      <c r="E5" s="115"/>
      <c r="F5" s="115"/>
      <c r="G5" s="115"/>
      <c r="H5" s="115"/>
      <c r="I5" s="117"/>
      <c r="P5" s="112" t="s">
        <v>224</v>
      </c>
      <c r="Q5" s="112"/>
      <c r="R5" s="112"/>
      <c r="V5" s="112" t="s">
        <v>225</v>
      </c>
      <c r="W5" s="112"/>
      <c r="X5" s="112"/>
      <c r="Y5" s="112"/>
      <c r="Z5" s="112"/>
    </row>
    <row r="6" spans="1:26" ht="15.75" hidden="1" outlineLevel="1">
      <c r="A6" s="257" t="s">
        <v>226</v>
      </c>
      <c r="B6" s="257"/>
      <c r="C6" s="257"/>
      <c r="D6" s="257"/>
      <c r="E6" s="257"/>
      <c r="F6" s="257"/>
      <c r="G6" s="257"/>
      <c r="H6" s="257"/>
      <c r="I6" s="117"/>
      <c r="P6" s="112" t="s">
        <v>227</v>
      </c>
      <c r="Q6" s="112"/>
      <c r="R6" s="112"/>
      <c r="V6" s="112" t="s">
        <v>228</v>
      </c>
      <c r="W6" s="112"/>
      <c r="X6" s="112"/>
      <c r="Y6" s="112"/>
      <c r="Z6" s="112"/>
    </row>
    <row r="7" spans="1:26" ht="15" hidden="1" outlineLevel="1">
      <c r="A7" s="258" t="s">
        <v>229</v>
      </c>
      <c r="B7" s="258"/>
      <c r="C7" s="258"/>
      <c r="D7" s="258"/>
      <c r="E7" s="258"/>
      <c r="F7" s="258"/>
      <c r="G7" s="258"/>
      <c r="H7" s="258"/>
      <c r="I7" s="117"/>
      <c r="P7" s="112" t="s">
        <v>230</v>
      </c>
      <c r="Q7" s="112"/>
      <c r="R7" s="112"/>
      <c r="V7" s="112" t="s">
        <v>231</v>
      </c>
      <c r="W7" s="112"/>
      <c r="X7" s="112"/>
      <c r="Y7" s="112"/>
      <c r="Z7" s="112"/>
    </row>
    <row r="8" spans="1:26" ht="15" hidden="1" outlineLevel="1">
      <c r="A8" s="258" t="s">
        <v>232</v>
      </c>
      <c r="B8" s="258"/>
      <c r="C8" s="258"/>
      <c r="D8" s="258"/>
      <c r="E8" s="258"/>
      <c r="F8" s="258"/>
      <c r="G8" s="258"/>
      <c r="H8" s="258"/>
      <c r="I8" s="117"/>
      <c r="P8" s="112" t="s">
        <v>233</v>
      </c>
      <c r="Q8" s="112"/>
      <c r="R8" s="112"/>
      <c r="V8" s="112" t="s">
        <v>234</v>
      </c>
      <c r="W8" s="112"/>
      <c r="X8" s="112"/>
      <c r="Y8" s="112"/>
      <c r="Z8" s="112"/>
    </row>
    <row r="9" spans="1:26" ht="15" hidden="1" outlineLevel="1">
      <c r="A9" s="258" t="s">
        <v>235</v>
      </c>
      <c r="B9" s="258"/>
      <c r="C9" s="258"/>
      <c r="D9" s="258"/>
      <c r="E9" s="258"/>
      <c r="F9" s="258"/>
      <c r="G9" s="258"/>
      <c r="H9" s="258"/>
      <c r="I9" s="117"/>
      <c r="P9" s="112" t="s">
        <v>236</v>
      </c>
      <c r="Q9" s="112"/>
      <c r="R9" s="112"/>
      <c r="V9" s="112" t="s">
        <v>237</v>
      </c>
      <c r="W9" s="112"/>
      <c r="X9" s="112"/>
      <c r="Y9" s="112"/>
      <c r="Z9" s="112"/>
    </row>
    <row r="10" spans="1:26" ht="15" hidden="1" outlineLevel="1">
      <c r="A10" s="258" t="s">
        <v>238</v>
      </c>
      <c r="B10" s="258"/>
      <c r="C10" s="258"/>
      <c r="D10" s="258"/>
      <c r="E10" s="258"/>
      <c r="F10" s="258"/>
      <c r="G10" s="258"/>
      <c r="H10" s="258"/>
      <c r="I10" s="117"/>
      <c r="P10" s="112" t="s">
        <v>239</v>
      </c>
      <c r="Q10" s="112"/>
      <c r="R10" s="112"/>
      <c r="V10" s="112" t="s">
        <v>240</v>
      </c>
      <c r="W10" s="112"/>
      <c r="X10" s="112"/>
      <c r="Y10" s="112"/>
      <c r="Z10" s="112"/>
    </row>
    <row r="11" spans="1:26" ht="15" hidden="1" outlineLevel="1">
      <c r="A11" s="115"/>
      <c r="B11" s="115"/>
      <c r="C11" s="115"/>
      <c r="D11" s="115"/>
      <c r="E11" s="115"/>
      <c r="F11" s="115"/>
      <c r="G11" s="115"/>
      <c r="H11" s="115"/>
      <c r="I11" s="117"/>
      <c r="P11" s="112" t="s">
        <v>241</v>
      </c>
      <c r="Q11" s="112"/>
      <c r="R11" s="112"/>
      <c r="V11" s="112" t="s">
        <v>242</v>
      </c>
      <c r="W11" s="112"/>
      <c r="X11" s="112"/>
      <c r="Y11" s="112"/>
      <c r="Z11" s="112"/>
    </row>
    <row r="12" spans="1:26" ht="15" hidden="1" outlineLevel="1">
      <c r="A12" s="118" t="s">
        <v>243</v>
      </c>
      <c r="B12" s="118"/>
      <c r="C12" s="118"/>
      <c r="D12" s="118"/>
      <c r="E12" s="115"/>
      <c r="F12" s="115"/>
      <c r="G12" s="119"/>
      <c r="H12" s="120" t="s">
        <v>241</v>
      </c>
      <c r="I12" s="117"/>
      <c r="P12" s="112" t="s">
        <v>244</v>
      </c>
      <c r="Q12" s="112"/>
      <c r="R12" s="112"/>
      <c r="V12" s="112" t="s">
        <v>245</v>
      </c>
      <c r="W12" s="112"/>
      <c r="X12" s="112"/>
      <c r="Y12" s="112"/>
      <c r="Z12" s="112"/>
    </row>
    <row r="13" spans="1:26" ht="15" hidden="1" outlineLevel="1">
      <c r="A13" s="115"/>
      <c r="B13" s="115"/>
      <c r="C13" s="115"/>
      <c r="D13" s="115"/>
      <c r="E13" s="115"/>
      <c r="F13" s="115"/>
      <c r="G13" s="115"/>
      <c r="H13" s="115"/>
      <c r="I13" s="117"/>
      <c r="P13" s="112" t="s">
        <v>246</v>
      </c>
      <c r="Q13" s="112"/>
      <c r="R13" s="112"/>
      <c r="V13" s="112" t="s">
        <v>247</v>
      </c>
      <c r="W13" s="112"/>
      <c r="X13" s="112"/>
      <c r="Y13" s="112"/>
      <c r="Z13" s="112"/>
    </row>
    <row r="14" spans="1:26" ht="15" hidden="1" outlineLevel="1">
      <c r="A14" s="115"/>
      <c r="B14" s="115"/>
      <c r="C14" s="115"/>
      <c r="D14" s="115"/>
      <c r="E14" s="115"/>
      <c r="F14" s="115"/>
      <c r="G14" s="115"/>
      <c r="H14" s="115"/>
      <c r="I14" s="117"/>
      <c r="P14" s="112" t="s">
        <v>248</v>
      </c>
      <c r="Q14" s="112"/>
      <c r="R14" s="112"/>
      <c r="V14" s="112" t="s">
        <v>249</v>
      </c>
      <c r="W14" s="112"/>
      <c r="X14" s="112"/>
      <c r="Y14" s="112"/>
      <c r="Z14" s="112"/>
    </row>
    <row r="15" spans="1:26" ht="15" hidden="1" outlineLevel="1">
      <c r="A15" s="115" t="s">
        <v>250</v>
      </c>
      <c r="B15" s="115"/>
      <c r="C15" s="115"/>
      <c r="D15" s="115"/>
      <c r="E15" s="115"/>
      <c r="F15" s="115"/>
      <c r="G15" s="115"/>
      <c r="H15" s="115"/>
      <c r="I15" s="117"/>
      <c r="P15" s="112" t="s">
        <v>251</v>
      </c>
      <c r="Q15" s="112"/>
      <c r="R15" s="112"/>
      <c r="V15" s="112" t="s">
        <v>252</v>
      </c>
      <c r="W15" s="112"/>
      <c r="X15" s="112"/>
      <c r="Y15" s="112"/>
      <c r="Z15" s="112"/>
    </row>
    <row r="16" spans="1:26" ht="15" hidden="1" outlineLevel="1">
      <c r="A16" s="115" t="s">
        <v>253</v>
      </c>
      <c r="B16" s="115"/>
      <c r="C16" s="115"/>
      <c r="D16" s="115"/>
      <c r="E16" s="115"/>
      <c r="F16" s="115"/>
      <c r="G16" s="115"/>
      <c r="H16" s="115"/>
      <c r="I16" s="117"/>
      <c r="P16" s="112" t="s">
        <v>254</v>
      </c>
      <c r="Q16" s="112"/>
      <c r="R16" s="112"/>
      <c r="V16" s="112" t="s">
        <v>255</v>
      </c>
      <c r="W16" s="112"/>
      <c r="X16" s="112"/>
      <c r="Y16" s="112"/>
      <c r="Z16" s="112"/>
    </row>
    <row r="17" spans="1:26" ht="15" hidden="1" outlineLevel="1">
      <c r="A17" s="115" t="s">
        <v>256</v>
      </c>
      <c r="B17" s="115"/>
      <c r="C17" s="115"/>
      <c r="D17" s="115"/>
      <c r="E17" s="115"/>
      <c r="F17" s="115"/>
      <c r="G17" s="115"/>
      <c r="H17" s="115"/>
      <c r="I17" s="117"/>
      <c r="P17" s="112" t="s">
        <v>257</v>
      </c>
      <c r="Q17" s="112"/>
      <c r="R17" s="112"/>
      <c r="V17" s="112" t="s">
        <v>258</v>
      </c>
      <c r="W17" s="112"/>
      <c r="X17" s="112"/>
      <c r="Y17" s="112"/>
      <c r="Z17" s="112"/>
    </row>
    <row r="18" spans="1:26" ht="15" hidden="1" outlineLevel="1">
      <c r="A18" s="115" t="s">
        <v>259</v>
      </c>
      <c r="B18" s="115"/>
      <c r="C18" s="115"/>
      <c r="D18" s="115"/>
      <c r="E18" s="115"/>
      <c r="F18" s="115"/>
      <c r="G18" s="115"/>
      <c r="H18" s="115"/>
      <c r="I18" s="117"/>
      <c r="P18" s="112" t="s">
        <v>260</v>
      </c>
      <c r="Q18" s="112"/>
      <c r="R18" s="112"/>
      <c r="V18" s="112" t="s">
        <v>261</v>
      </c>
      <c r="W18" s="112"/>
      <c r="X18" s="112"/>
      <c r="Y18" s="112"/>
      <c r="Z18" s="112"/>
    </row>
    <row r="19" spans="1:26" ht="15" hidden="1" outlineLevel="1">
      <c r="A19" s="115" t="s">
        <v>262</v>
      </c>
      <c r="B19" s="115"/>
      <c r="C19" s="115"/>
      <c r="D19" s="115"/>
      <c r="E19" s="115"/>
      <c r="F19" s="115"/>
      <c r="G19" s="115"/>
      <c r="H19" s="115"/>
      <c r="I19" s="117"/>
      <c r="P19" s="112" t="s">
        <v>263</v>
      </c>
      <c r="Q19" s="112"/>
      <c r="R19" s="112"/>
      <c r="V19" s="112" t="s">
        <v>264</v>
      </c>
      <c r="W19" s="112"/>
      <c r="X19" s="112"/>
      <c r="Y19" s="112"/>
      <c r="Z19" s="112"/>
    </row>
    <row r="20" spans="1:26" ht="15" hidden="1" outlineLevel="1">
      <c r="A20" s="115" t="s">
        <v>265</v>
      </c>
      <c r="B20" s="115"/>
      <c r="C20" s="115"/>
      <c r="D20" s="115"/>
      <c r="E20" s="115"/>
      <c r="F20" s="115"/>
      <c r="G20" s="115"/>
      <c r="H20" s="115"/>
      <c r="I20" s="117"/>
      <c r="P20" s="112" t="s">
        <v>266</v>
      </c>
      <c r="Q20" s="112"/>
      <c r="R20" s="112"/>
      <c r="V20" s="112" t="s">
        <v>267</v>
      </c>
      <c r="W20" s="112"/>
      <c r="X20" s="112"/>
      <c r="Y20" s="112"/>
      <c r="Z20" s="112"/>
    </row>
    <row r="21" spans="1:26" ht="15" hidden="1" outlineLevel="1">
      <c r="A21" s="115" t="s">
        <v>268</v>
      </c>
      <c r="B21" s="115"/>
      <c r="C21" s="115"/>
      <c r="D21" s="115"/>
      <c r="E21" s="115"/>
      <c r="F21" s="115"/>
      <c r="G21" s="115"/>
      <c r="H21" s="115"/>
      <c r="I21" s="117"/>
      <c r="P21" s="112" t="s">
        <v>269</v>
      </c>
      <c r="Q21" s="112"/>
      <c r="R21" s="112"/>
      <c r="V21" s="112" t="s">
        <v>270</v>
      </c>
      <c r="W21" s="112"/>
      <c r="X21" s="112"/>
      <c r="Y21" s="112"/>
      <c r="Z21" s="112"/>
    </row>
    <row r="22" spans="1:26" ht="15" hidden="1" outlineLevel="1">
      <c r="A22" s="115" t="s">
        <v>271</v>
      </c>
      <c r="B22" s="115"/>
      <c r="C22" s="115"/>
      <c r="D22" s="115"/>
      <c r="E22" s="115"/>
      <c r="F22" s="115"/>
      <c r="G22" s="115"/>
      <c r="H22" s="115"/>
      <c r="I22" s="117"/>
      <c r="P22" s="112" t="s">
        <v>272</v>
      </c>
      <c r="Q22" s="112"/>
      <c r="R22" s="112"/>
      <c r="V22" s="112" t="s">
        <v>273</v>
      </c>
      <c r="W22" s="112"/>
      <c r="X22" s="112"/>
      <c r="Y22" s="112"/>
      <c r="Z22" s="112"/>
    </row>
    <row r="23" spans="1:26" ht="15" hidden="1" outlineLevel="1">
      <c r="A23" s="115" t="s">
        <v>274</v>
      </c>
      <c r="B23" s="115"/>
      <c r="C23" s="115"/>
      <c r="D23" s="115"/>
      <c r="E23" s="115"/>
      <c r="F23" s="115"/>
      <c r="G23" s="115"/>
      <c r="H23" s="115"/>
      <c r="I23" s="117"/>
      <c r="P23" s="112" t="s">
        <v>275</v>
      </c>
      <c r="Q23" s="112"/>
      <c r="R23" s="112"/>
      <c r="V23" s="112" t="s">
        <v>276</v>
      </c>
      <c r="W23" s="112"/>
      <c r="X23" s="112"/>
      <c r="Y23" s="112"/>
      <c r="Z23" s="112"/>
    </row>
    <row r="24" spans="1:26" ht="15" hidden="1" outlineLevel="1">
      <c r="A24" s="115"/>
      <c r="B24" s="115"/>
      <c r="C24" s="115"/>
      <c r="D24" s="115"/>
      <c r="E24" s="115"/>
      <c r="F24" s="115"/>
      <c r="G24" s="115"/>
      <c r="H24" s="115"/>
      <c r="I24" s="117"/>
      <c r="P24" s="112" t="s">
        <v>277</v>
      </c>
      <c r="Q24" s="112"/>
      <c r="R24" s="112"/>
      <c r="V24" s="112" t="s">
        <v>278</v>
      </c>
      <c r="W24" s="112"/>
      <c r="X24" s="112"/>
      <c r="Y24" s="112"/>
      <c r="Z24" s="112"/>
    </row>
    <row r="25" spans="1:26" ht="76.5" collapsed="1">
      <c r="A25" s="256" t="s">
        <v>279</v>
      </c>
      <c r="B25" s="256"/>
      <c r="C25" s="256"/>
      <c r="D25" s="256"/>
      <c r="E25" s="121" t="s">
        <v>280</v>
      </c>
      <c r="F25" s="121" t="s">
        <v>281</v>
      </c>
      <c r="G25" s="121" t="s">
        <v>282</v>
      </c>
      <c r="H25" s="121" t="s">
        <v>283</v>
      </c>
      <c r="I25" s="117"/>
    </row>
    <row r="26" spans="1:26" ht="41.25" customHeight="1">
      <c r="A26" s="251" t="s">
        <v>49</v>
      </c>
      <c r="B26" s="251"/>
      <c r="C26" s="251"/>
      <c r="D26" s="251"/>
      <c r="E26" s="251"/>
      <c r="F26" s="251"/>
      <c r="G26" s="251"/>
      <c r="H26" s="251"/>
      <c r="I26" s="117"/>
    </row>
    <row r="27" spans="1:26" ht="14.25" customHeight="1">
      <c r="A27" s="244" t="s">
        <v>51</v>
      </c>
      <c r="B27" s="244"/>
      <c r="C27" s="244"/>
      <c r="D27" s="244"/>
      <c r="E27" s="122"/>
      <c r="F27" s="123">
        <f>'Лицевой счет'!C19</f>
        <v>1168.5</v>
      </c>
      <c r="G27" s="124">
        <f>'[1]Отчет по наряд-заданиям'!AC166</f>
        <v>0</v>
      </c>
      <c r="H27" s="125">
        <f>G27/F27</f>
        <v>0</v>
      </c>
      <c r="I27" s="117">
        <v>1</v>
      </c>
    </row>
    <row r="28" spans="1:26" ht="22.5" customHeight="1">
      <c r="A28" s="243" t="s">
        <v>52</v>
      </c>
      <c r="B28" s="243"/>
      <c r="C28" s="243"/>
      <c r="D28" s="243"/>
      <c r="E28" s="48" t="s">
        <v>53</v>
      </c>
      <c r="F28" s="126"/>
      <c r="G28" s="127"/>
      <c r="H28" s="128"/>
      <c r="I28" s="117"/>
    </row>
    <row r="29" spans="1:26" ht="14.25" customHeight="1">
      <c r="A29" s="244" t="s">
        <v>55</v>
      </c>
      <c r="B29" s="244"/>
      <c r="C29" s="244"/>
      <c r="D29" s="244"/>
      <c r="E29" s="122"/>
      <c r="F29" s="123">
        <f>'Лицевой счет'!C19</f>
        <v>1168.5</v>
      </c>
      <c r="G29" s="124">
        <f>'[1]Отчет по наряд-заданиям'!AC167</f>
        <v>0</v>
      </c>
      <c r="H29" s="125">
        <f>G29/F29</f>
        <v>0</v>
      </c>
      <c r="I29" s="117">
        <v>2</v>
      </c>
    </row>
    <row r="30" spans="1:26" ht="12.75" customHeight="1">
      <c r="A30" s="243" t="s">
        <v>56</v>
      </c>
      <c r="B30" s="243"/>
      <c r="C30" s="243"/>
      <c r="D30" s="243"/>
      <c r="E30" s="255" t="s">
        <v>86</v>
      </c>
      <c r="F30" s="129"/>
      <c r="G30" s="130"/>
      <c r="H30" s="131"/>
      <c r="I30" s="117"/>
    </row>
    <row r="31" spans="1:26" ht="46.5" customHeight="1">
      <c r="A31" s="243" t="s">
        <v>57</v>
      </c>
      <c r="B31" s="243"/>
      <c r="C31" s="243"/>
      <c r="D31" s="243"/>
      <c r="E31" s="255"/>
      <c r="F31" s="132"/>
      <c r="G31" s="133"/>
      <c r="H31" s="134"/>
      <c r="I31" s="117"/>
    </row>
    <row r="32" spans="1:26" ht="23.25" customHeight="1">
      <c r="A32" s="246" t="s">
        <v>58</v>
      </c>
      <c r="B32" s="246"/>
      <c r="C32" s="246"/>
      <c r="D32" s="246"/>
      <c r="E32" s="255"/>
      <c r="F32" s="135"/>
      <c r="G32" s="136"/>
      <c r="H32" s="137"/>
      <c r="I32" s="117"/>
    </row>
    <row r="33" spans="1:9" ht="28.5" customHeight="1">
      <c r="A33" s="244" t="s">
        <v>60</v>
      </c>
      <c r="B33" s="244"/>
      <c r="C33" s="244"/>
      <c r="D33" s="244"/>
      <c r="E33" s="138"/>
      <c r="F33" s="123">
        <f>'Лицевой счет'!C19</f>
        <v>1168.5</v>
      </c>
      <c r="G33" s="124">
        <f>'[1]Отчет по наряд-заданиям'!AC168</f>
        <v>0</v>
      </c>
      <c r="H33" s="125">
        <f>G33/F33</f>
        <v>0</v>
      </c>
      <c r="I33" s="117">
        <v>3</v>
      </c>
    </row>
    <row r="34" spans="1:9" ht="45" customHeight="1">
      <c r="A34" s="243" t="s">
        <v>61</v>
      </c>
      <c r="B34" s="243"/>
      <c r="C34" s="243"/>
      <c r="D34" s="243"/>
      <c r="E34" s="48" t="s">
        <v>53</v>
      </c>
      <c r="F34" s="129"/>
      <c r="G34" s="130"/>
      <c r="H34" s="131"/>
      <c r="I34" s="117"/>
    </row>
    <row r="35" spans="1:9" ht="34.5" customHeight="1">
      <c r="A35" s="243" t="s">
        <v>62</v>
      </c>
      <c r="B35" s="243"/>
      <c r="C35" s="243"/>
      <c r="D35" s="243"/>
      <c r="E35" s="48" t="s">
        <v>63</v>
      </c>
      <c r="F35" s="135"/>
      <c r="G35" s="136"/>
      <c r="H35" s="137"/>
      <c r="I35" s="117"/>
    </row>
    <row r="36" spans="1:9" ht="29.25" customHeight="1">
      <c r="A36" s="244" t="s">
        <v>65</v>
      </c>
      <c r="B36" s="244"/>
      <c r="C36" s="244"/>
      <c r="D36" s="244"/>
      <c r="E36" s="138"/>
      <c r="F36" s="123">
        <f>'Лицевой счет'!C19</f>
        <v>1168.5</v>
      </c>
      <c r="G36" s="124">
        <f>'[1]Отчет по наряд-заданиям'!AC169</f>
        <v>0</v>
      </c>
      <c r="H36" s="125">
        <f>G36/F36</f>
        <v>0</v>
      </c>
      <c r="I36" s="117">
        <v>4</v>
      </c>
    </row>
    <row r="37" spans="1:9" ht="25.5" customHeight="1">
      <c r="A37" s="243" t="s">
        <v>66</v>
      </c>
      <c r="B37" s="243"/>
      <c r="C37" s="243"/>
      <c r="D37" s="243"/>
      <c r="E37" s="255" t="s">
        <v>53</v>
      </c>
      <c r="F37" s="129"/>
      <c r="G37" s="130"/>
      <c r="H37" s="131"/>
      <c r="I37" s="117"/>
    </row>
    <row r="38" spans="1:9" ht="23.25" customHeight="1">
      <c r="A38" s="243" t="s">
        <v>67</v>
      </c>
      <c r="B38" s="243"/>
      <c r="C38" s="243"/>
      <c r="D38" s="243"/>
      <c r="E38" s="255"/>
      <c r="F38" s="132"/>
      <c r="G38" s="133"/>
      <c r="H38" s="134"/>
      <c r="I38" s="117"/>
    </row>
    <row r="39" spans="1:9" ht="24" customHeight="1">
      <c r="A39" s="243" t="s">
        <v>68</v>
      </c>
      <c r="B39" s="243"/>
      <c r="C39" s="243"/>
      <c r="D39" s="243"/>
      <c r="E39" s="48" t="s">
        <v>63</v>
      </c>
      <c r="F39" s="135"/>
      <c r="G39" s="136"/>
      <c r="H39" s="137"/>
      <c r="I39" s="117"/>
    </row>
    <row r="40" spans="1:9" ht="41.25" customHeight="1">
      <c r="A40" s="244" t="s">
        <v>70</v>
      </c>
      <c r="B40" s="244"/>
      <c r="C40" s="244"/>
      <c r="D40" s="244"/>
      <c r="E40" s="138"/>
      <c r="F40" s="123">
        <f>'Лицевой счет'!C19</f>
        <v>1168.5</v>
      </c>
      <c r="G40" s="124">
        <f>'[1]Отчет по наряд-заданиям'!AC170</f>
        <v>0</v>
      </c>
      <c r="H40" s="139">
        <f>G40/F40</f>
        <v>0</v>
      </c>
      <c r="I40" s="117">
        <v>5</v>
      </c>
    </row>
    <row r="41" spans="1:9" ht="33" customHeight="1">
      <c r="A41" s="243" t="s">
        <v>71</v>
      </c>
      <c r="B41" s="243"/>
      <c r="C41" s="243"/>
      <c r="D41" s="243"/>
      <c r="E41" s="48" t="s">
        <v>53</v>
      </c>
      <c r="F41" s="129"/>
      <c r="G41" s="130"/>
      <c r="H41" s="131"/>
      <c r="I41" s="117"/>
    </row>
    <row r="42" spans="1:9" ht="22.5" customHeight="1">
      <c r="A42" s="243" t="s">
        <v>68</v>
      </c>
      <c r="B42" s="243"/>
      <c r="C42" s="243"/>
      <c r="D42" s="243"/>
      <c r="E42" s="48" t="s">
        <v>63</v>
      </c>
      <c r="F42" s="135"/>
      <c r="G42" s="136"/>
      <c r="H42" s="137"/>
      <c r="I42" s="117"/>
    </row>
    <row r="43" spans="1:9" ht="28.5" customHeight="1">
      <c r="A43" s="244" t="s">
        <v>73</v>
      </c>
      <c r="B43" s="244"/>
      <c r="C43" s="244"/>
      <c r="D43" s="244"/>
      <c r="E43" s="122"/>
      <c r="F43" s="123">
        <f>'Лицевой счет'!C19</f>
        <v>1168.5</v>
      </c>
      <c r="G43" s="124">
        <f>'[1]Отчет по наряд-заданиям'!AC171</f>
        <v>0</v>
      </c>
      <c r="H43" s="125">
        <f>G43/F43</f>
        <v>0</v>
      </c>
      <c r="I43" s="117">
        <v>6</v>
      </c>
    </row>
    <row r="44" spans="1:9" ht="12" customHeight="1">
      <c r="A44" s="246" t="s">
        <v>74</v>
      </c>
      <c r="B44" s="246"/>
      <c r="C44" s="246"/>
      <c r="D44" s="246"/>
      <c r="E44" s="48" t="s">
        <v>53</v>
      </c>
      <c r="F44" s="129"/>
      <c r="G44" s="130"/>
      <c r="H44" s="140"/>
      <c r="I44" s="117"/>
    </row>
    <row r="45" spans="1:9" ht="21.75" customHeight="1">
      <c r="A45" s="243" t="s">
        <v>75</v>
      </c>
      <c r="B45" s="243"/>
      <c r="C45" s="243"/>
      <c r="D45" s="243"/>
      <c r="E45" s="255" t="s">
        <v>63</v>
      </c>
      <c r="F45" s="132"/>
      <c r="G45" s="133"/>
      <c r="H45" s="141"/>
      <c r="I45" s="117"/>
    </row>
    <row r="46" spans="1:9" ht="21.75" customHeight="1">
      <c r="A46" s="243" t="s">
        <v>76</v>
      </c>
      <c r="B46" s="243"/>
      <c r="C46" s="243"/>
      <c r="D46" s="243"/>
      <c r="E46" s="255"/>
      <c r="F46" s="135"/>
      <c r="G46" s="136"/>
      <c r="H46" s="142"/>
      <c r="I46" s="117"/>
    </row>
    <row r="47" spans="1:9" ht="25.5" customHeight="1">
      <c r="A47" s="244" t="s">
        <v>78</v>
      </c>
      <c r="B47" s="244"/>
      <c r="C47" s="244"/>
      <c r="D47" s="244"/>
      <c r="E47" s="122"/>
      <c r="F47" s="123">
        <f>'Лицевой счет'!C19</f>
        <v>1168.5</v>
      </c>
      <c r="G47" s="124">
        <f>'[1]Отчет по наряд-заданиям'!AC172</f>
        <v>0</v>
      </c>
      <c r="H47" s="125">
        <f>G47/F47</f>
        <v>0</v>
      </c>
      <c r="I47" s="117">
        <v>7</v>
      </c>
    </row>
    <row r="48" spans="1:9" ht="23.25" customHeight="1">
      <c r="A48" s="243" t="s">
        <v>79</v>
      </c>
      <c r="B48" s="243"/>
      <c r="C48" s="243"/>
      <c r="D48" s="243"/>
      <c r="E48" s="48" t="s">
        <v>53</v>
      </c>
      <c r="F48" s="129"/>
      <c r="G48" s="130"/>
      <c r="H48" s="131"/>
      <c r="I48" s="117"/>
    </row>
    <row r="49" spans="1:9" ht="23.25" customHeight="1">
      <c r="A49" s="243" t="s">
        <v>80</v>
      </c>
      <c r="B49" s="243"/>
      <c r="C49" s="243"/>
      <c r="D49" s="243"/>
      <c r="E49" s="48" t="s">
        <v>81</v>
      </c>
      <c r="F49" s="135"/>
      <c r="G49" s="136"/>
      <c r="H49" s="137"/>
      <c r="I49" s="117"/>
    </row>
    <row r="50" spans="1:9" ht="29.25" customHeight="1">
      <c r="A50" s="244" t="s">
        <v>83</v>
      </c>
      <c r="B50" s="244"/>
      <c r="C50" s="244"/>
      <c r="D50" s="244"/>
      <c r="E50" s="122"/>
      <c r="F50" s="123">
        <f>'Лицевой счет'!C19</f>
        <v>1168.5</v>
      </c>
      <c r="G50" s="124">
        <f>'[1]Отчет по наряд-заданиям'!AC173</f>
        <v>0</v>
      </c>
      <c r="H50" s="125">
        <f>G50/F50</f>
        <v>0</v>
      </c>
      <c r="I50" s="117">
        <v>8</v>
      </c>
    </row>
    <row r="51" spans="1:9" ht="32.25" customHeight="1">
      <c r="A51" s="243" t="s">
        <v>84</v>
      </c>
      <c r="B51" s="243"/>
      <c r="C51" s="243"/>
      <c r="D51" s="243"/>
      <c r="E51" s="48" t="s">
        <v>53</v>
      </c>
      <c r="F51" s="129"/>
      <c r="G51" s="130"/>
      <c r="H51" s="131"/>
      <c r="I51" s="117"/>
    </row>
    <row r="52" spans="1:9" ht="24.75" customHeight="1">
      <c r="A52" s="243" t="s">
        <v>85</v>
      </c>
      <c r="B52" s="243"/>
      <c r="C52" s="243"/>
      <c r="D52" s="243"/>
      <c r="E52" s="48" t="s">
        <v>86</v>
      </c>
      <c r="F52" s="132"/>
      <c r="G52" s="133"/>
      <c r="H52" s="134"/>
      <c r="I52" s="117"/>
    </row>
    <row r="53" spans="1:9" ht="22.5" customHeight="1">
      <c r="A53" s="243" t="s">
        <v>87</v>
      </c>
      <c r="B53" s="243"/>
      <c r="C53" s="243"/>
      <c r="D53" s="243"/>
      <c r="E53" s="48" t="s">
        <v>86</v>
      </c>
      <c r="F53" s="132"/>
      <c r="G53" s="133"/>
      <c r="H53" s="134"/>
      <c r="I53" s="117"/>
    </row>
    <row r="54" spans="1:9" ht="22.5" customHeight="1">
      <c r="A54" s="246" t="s">
        <v>68</v>
      </c>
      <c r="B54" s="246"/>
      <c r="C54" s="246"/>
      <c r="D54" s="246"/>
      <c r="E54" s="48" t="s">
        <v>63</v>
      </c>
      <c r="F54" s="135"/>
      <c r="G54" s="136"/>
      <c r="H54" s="137"/>
      <c r="I54" s="117"/>
    </row>
    <row r="55" spans="1:9" ht="28.5" customHeight="1">
      <c r="A55" s="244" t="s">
        <v>89</v>
      </c>
      <c r="B55" s="244"/>
      <c r="C55" s="244"/>
      <c r="D55" s="244"/>
      <c r="E55" s="138"/>
      <c r="F55" s="123">
        <f>'Лицевой счет'!C19</f>
        <v>1168.5</v>
      </c>
      <c r="G55" s="124">
        <f>'[1]Отчет по наряд-заданиям'!AC174</f>
        <v>0</v>
      </c>
      <c r="H55" s="125">
        <f>G55/F55</f>
        <v>0</v>
      </c>
      <c r="I55" s="117">
        <v>9</v>
      </c>
    </row>
    <row r="56" spans="1:9" ht="45" customHeight="1">
      <c r="A56" s="243" t="s">
        <v>90</v>
      </c>
      <c r="B56" s="243"/>
      <c r="C56" s="243"/>
      <c r="D56" s="243"/>
      <c r="E56" s="48" t="s">
        <v>53</v>
      </c>
      <c r="F56" s="129"/>
      <c r="G56" s="130"/>
      <c r="H56" s="140"/>
      <c r="I56" s="117"/>
    </row>
    <row r="57" spans="1:9" ht="24.75" customHeight="1">
      <c r="A57" s="243" t="s">
        <v>68</v>
      </c>
      <c r="B57" s="243"/>
      <c r="C57" s="243"/>
      <c r="D57" s="243"/>
      <c r="E57" s="48" t="s">
        <v>63</v>
      </c>
      <c r="F57" s="135"/>
      <c r="G57" s="136"/>
      <c r="H57" s="142"/>
      <c r="I57" s="117"/>
    </row>
    <row r="58" spans="1:9" ht="27.75" customHeight="1">
      <c r="A58" s="254" t="s">
        <v>92</v>
      </c>
      <c r="B58" s="254"/>
      <c r="C58" s="254"/>
      <c r="D58" s="254"/>
      <c r="E58" s="143"/>
      <c r="F58" s="123">
        <f>'Лицевой счет'!C19</f>
        <v>1168.5</v>
      </c>
      <c r="G58" s="124">
        <f>'[1]Отчет по наряд-заданиям'!AC175</f>
        <v>0</v>
      </c>
      <c r="H58" s="125">
        <f>G58/F58</f>
        <v>0</v>
      </c>
      <c r="I58" s="117">
        <v>10</v>
      </c>
    </row>
    <row r="59" spans="1:9" ht="44.25" customHeight="1">
      <c r="A59" s="243" t="s">
        <v>93</v>
      </c>
      <c r="B59" s="243"/>
      <c r="C59" s="243"/>
      <c r="D59" s="243"/>
      <c r="E59" s="48" t="s">
        <v>94</v>
      </c>
      <c r="F59" s="126"/>
      <c r="G59" s="127"/>
      <c r="H59" s="144"/>
      <c r="I59" s="145"/>
    </row>
    <row r="60" spans="1:9" ht="27" customHeight="1">
      <c r="A60" s="244" t="s">
        <v>96</v>
      </c>
      <c r="B60" s="244"/>
      <c r="C60" s="244"/>
      <c r="D60" s="244"/>
      <c r="E60" s="138"/>
      <c r="F60" s="123">
        <f>'Лицевой счет'!C19</f>
        <v>1168.5</v>
      </c>
      <c r="G60" s="124">
        <f>'[1]Отчет по наряд-заданиям'!AC176</f>
        <v>0</v>
      </c>
      <c r="H60" s="125">
        <f>G60/F60</f>
        <v>0</v>
      </c>
      <c r="I60" s="145">
        <v>11</v>
      </c>
    </row>
    <row r="61" spans="1:9" ht="21" customHeight="1">
      <c r="A61" s="243" t="s">
        <v>97</v>
      </c>
      <c r="B61" s="243"/>
      <c r="C61" s="243"/>
      <c r="D61" s="243"/>
      <c r="E61" s="48" t="s">
        <v>53</v>
      </c>
      <c r="F61" s="129"/>
      <c r="G61" s="130"/>
      <c r="H61" s="131"/>
      <c r="I61" s="145"/>
    </row>
    <row r="62" spans="1:9" ht="21.75" customHeight="1">
      <c r="A62" s="243" t="s">
        <v>68</v>
      </c>
      <c r="B62" s="243"/>
      <c r="C62" s="243"/>
      <c r="D62" s="243"/>
      <c r="E62" s="48" t="s">
        <v>63</v>
      </c>
      <c r="F62" s="135"/>
      <c r="G62" s="136"/>
      <c r="H62" s="137"/>
      <c r="I62" s="145"/>
    </row>
    <row r="63" spans="1:9" ht="57" customHeight="1">
      <c r="A63" s="244" t="s">
        <v>99</v>
      </c>
      <c r="B63" s="244"/>
      <c r="C63" s="244"/>
      <c r="D63" s="244"/>
      <c r="E63" s="138"/>
      <c r="F63" s="123">
        <f>'Лицевой счет'!C19</f>
        <v>1168.5</v>
      </c>
      <c r="G63" s="124">
        <f>'[1]Отчет по наряд-заданиям'!AC177</f>
        <v>0</v>
      </c>
      <c r="H63" s="125">
        <f>G63/F63</f>
        <v>0</v>
      </c>
      <c r="I63" s="145">
        <v>12</v>
      </c>
    </row>
    <row r="64" spans="1:9" ht="44.25" customHeight="1">
      <c r="A64" s="243" t="s">
        <v>100</v>
      </c>
      <c r="B64" s="243"/>
      <c r="C64" s="243"/>
      <c r="D64" s="243"/>
      <c r="E64" s="48" t="s">
        <v>53</v>
      </c>
      <c r="F64" s="129"/>
      <c r="G64" s="130"/>
      <c r="H64" s="131"/>
      <c r="I64" s="145"/>
    </row>
    <row r="65" spans="1:9" ht="33.75" customHeight="1">
      <c r="A65" s="246" t="s">
        <v>101</v>
      </c>
      <c r="B65" s="246"/>
      <c r="C65" s="246"/>
      <c r="D65" s="246"/>
      <c r="E65" s="48" t="s">
        <v>63</v>
      </c>
      <c r="F65" s="135"/>
      <c r="G65" s="136"/>
      <c r="H65" s="137"/>
      <c r="I65" s="145"/>
    </row>
    <row r="66" spans="1:9" ht="27.75" customHeight="1">
      <c r="A66" s="251" t="s">
        <v>102</v>
      </c>
      <c r="B66" s="251"/>
      <c r="C66" s="251"/>
      <c r="D66" s="251"/>
      <c r="E66" s="251"/>
      <c r="F66" s="251"/>
      <c r="G66" s="251"/>
      <c r="H66" s="251"/>
      <c r="I66" s="145"/>
    </row>
    <row r="67" spans="1:9" ht="28.5" customHeight="1">
      <c r="A67" s="244" t="s">
        <v>104</v>
      </c>
      <c r="B67" s="244"/>
      <c r="C67" s="244"/>
      <c r="D67" s="244"/>
      <c r="E67" s="138"/>
      <c r="F67" s="123">
        <f>'Лицевой счет'!C19</f>
        <v>1168.5</v>
      </c>
      <c r="G67" s="124">
        <f>'[1]Отчет по наряд-заданиям'!AC178</f>
        <v>0</v>
      </c>
      <c r="H67" s="125">
        <f>G67/F67</f>
        <v>0</v>
      </c>
      <c r="I67" s="145">
        <v>13</v>
      </c>
    </row>
    <row r="68" spans="1:9" ht="21.75" customHeight="1">
      <c r="A68" s="243" t="s">
        <v>105</v>
      </c>
      <c r="B68" s="243"/>
      <c r="C68" s="243"/>
      <c r="D68" s="243"/>
      <c r="E68" s="48" t="s">
        <v>86</v>
      </c>
      <c r="F68" s="129"/>
      <c r="G68" s="130"/>
      <c r="H68" s="140"/>
      <c r="I68" s="145"/>
    </row>
    <row r="69" spans="1:9" ht="21.75" customHeight="1">
      <c r="A69" s="243" t="s">
        <v>68</v>
      </c>
      <c r="B69" s="243"/>
      <c r="C69" s="243"/>
      <c r="D69" s="243"/>
      <c r="E69" s="48" t="s">
        <v>63</v>
      </c>
      <c r="F69" s="135"/>
      <c r="G69" s="136"/>
      <c r="H69" s="142"/>
      <c r="I69" s="145"/>
    </row>
    <row r="70" spans="1:9" ht="42" customHeight="1">
      <c r="A70" s="244" t="s">
        <v>107</v>
      </c>
      <c r="B70" s="244"/>
      <c r="C70" s="244"/>
      <c r="D70" s="244"/>
      <c r="E70" s="138"/>
      <c r="F70" s="123">
        <f>'Лицевой счет'!C19</f>
        <v>1168.5</v>
      </c>
      <c r="G70" s="124">
        <f>'[1]Отчет по наряд-заданиям'!AC179</f>
        <v>2140</v>
      </c>
      <c r="H70" s="125">
        <f>G70/F70</f>
        <v>1.8314077877620882</v>
      </c>
      <c r="I70" s="145">
        <v>14</v>
      </c>
    </row>
    <row r="71" spans="1:9" ht="54" customHeight="1">
      <c r="A71" s="243" t="s">
        <v>108</v>
      </c>
      <c r="B71" s="243"/>
      <c r="C71" s="243"/>
      <c r="D71" s="243"/>
      <c r="E71" s="48" t="s">
        <v>182</v>
      </c>
      <c r="F71" s="129"/>
      <c r="G71" s="130"/>
      <c r="H71" s="131"/>
      <c r="I71" s="145"/>
    </row>
    <row r="72" spans="1:9" ht="33" customHeight="1">
      <c r="A72" s="253" t="s">
        <v>109</v>
      </c>
      <c r="B72" s="253"/>
      <c r="C72" s="253"/>
      <c r="D72" s="253"/>
      <c r="E72" s="62" t="s">
        <v>110</v>
      </c>
      <c r="F72" s="132"/>
      <c r="G72" s="133"/>
      <c r="H72" s="134"/>
      <c r="I72" s="145"/>
    </row>
    <row r="73" spans="1:9" ht="21" customHeight="1">
      <c r="A73" s="253" t="s">
        <v>111</v>
      </c>
      <c r="B73" s="253"/>
      <c r="C73" s="253"/>
      <c r="D73" s="253"/>
      <c r="E73" s="62" t="s">
        <v>110</v>
      </c>
      <c r="F73" s="132"/>
      <c r="G73" s="133"/>
      <c r="H73" s="134"/>
      <c r="I73" s="145"/>
    </row>
    <row r="74" spans="1:9" ht="31.5" customHeight="1">
      <c r="A74" s="253" t="s">
        <v>112</v>
      </c>
      <c r="B74" s="253"/>
      <c r="C74" s="253"/>
      <c r="D74" s="253"/>
      <c r="E74" s="48" t="s">
        <v>81</v>
      </c>
      <c r="F74" s="132"/>
      <c r="G74" s="133"/>
      <c r="H74" s="134"/>
      <c r="I74" s="145"/>
    </row>
    <row r="75" spans="1:9" ht="21" customHeight="1">
      <c r="A75" s="253" t="s">
        <v>113</v>
      </c>
      <c r="B75" s="253"/>
      <c r="C75" s="253"/>
      <c r="D75" s="253"/>
      <c r="E75" s="48" t="s">
        <v>81</v>
      </c>
      <c r="F75" s="132"/>
      <c r="G75" s="133"/>
      <c r="H75" s="134"/>
      <c r="I75" s="145"/>
    </row>
    <row r="76" spans="1:9" ht="22.5" customHeight="1">
      <c r="A76" s="253" t="s">
        <v>114</v>
      </c>
      <c r="B76" s="253"/>
      <c r="C76" s="253"/>
      <c r="D76" s="253"/>
      <c r="E76" s="48" t="s">
        <v>81</v>
      </c>
      <c r="F76" s="135"/>
      <c r="G76" s="136"/>
      <c r="H76" s="137"/>
      <c r="I76" s="145"/>
    </row>
    <row r="77" spans="1:9" ht="27" customHeight="1">
      <c r="A77" s="244" t="s">
        <v>116</v>
      </c>
      <c r="B77" s="244"/>
      <c r="C77" s="244"/>
      <c r="D77" s="244"/>
      <c r="E77" s="138"/>
      <c r="F77" s="123">
        <f>'Лицевой счет'!C19</f>
        <v>1168.5</v>
      </c>
      <c r="G77" s="124">
        <f>'[1]Отчет по наряд-заданиям'!AC180</f>
        <v>0</v>
      </c>
      <c r="H77" s="125">
        <f>G77/F77</f>
        <v>0</v>
      </c>
      <c r="I77" s="145">
        <v>15</v>
      </c>
    </row>
    <row r="78" spans="1:9" ht="21.75" customHeight="1">
      <c r="A78" s="243" t="s">
        <v>119</v>
      </c>
      <c r="B78" s="243"/>
      <c r="C78" s="243"/>
      <c r="D78" s="243"/>
      <c r="E78" s="48" t="s">
        <v>120</v>
      </c>
      <c r="F78" s="129"/>
      <c r="G78" s="130"/>
      <c r="H78" s="131"/>
      <c r="I78" s="145"/>
    </row>
    <row r="79" spans="1:9" ht="10.5" customHeight="1">
      <c r="A79" s="243" t="s">
        <v>121</v>
      </c>
      <c r="B79" s="243"/>
      <c r="C79" s="243"/>
      <c r="D79" s="243"/>
      <c r="E79" s="48" t="s">
        <v>81</v>
      </c>
      <c r="F79" s="132"/>
      <c r="G79" s="133"/>
      <c r="H79" s="134"/>
      <c r="I79" s="145"/>
    </row>
    <row r="80" spans="1:9" ht="21" customHeight="1">
      <c r="A80" s="246" t="s">
        <v>122</v>
      </c>
      <c r="B80" s="246"/>
      <c r="C80" s="246"/>
      <c r="D80" s="246"/>
      <c r="E80" s="48" t="s">
        <v>81</v>
      </c>
      <c r="F80" s="135"/>
      <c r="G80" s="136"/>
      <c r="H80" s="137"/>
      <c r="I80" s="145"/>
    </row>
    <row r="81" spans="1:9" ht="28.5" customHeight="1">
      <c r="A81" s="244" t="s">
        <v>124</v>
      </c>
      <c r="B81" s="244"/>
      <c r="C81" s="244"/>
      <c r="D81" s="244"/>
      <c r="E81" s="138"/>
      <c r="F81" s="123">
        <f>'Лицевой счет'!C19</f>
        <v>1168.5</v>
      </c>
      <c r="G81" s="124">
        <f>'[1]Отчет по наряд-заданиям'!AC181</f>
        <v>360.29813014470528</v>
      </c>
      <c r="H81" s="125">
        <f>G81/F81</f>
        <v>0.30834243059024841</v>
      </c>
      <c r="I81" s="145">
        <v>16</v>
      </c>
    </row>
    <row r="82" spans="1:9" ht="14.25" customHeight="1">
      <c r="A82" s="243" t="s">
        <v>125</v>
      </c>
      <c r="B82" s="243"/>
      <c r="C82" s="243"/>
      <c r="D82" s="243"/>
      <c r="E82" s="48" t="s">
        <v>86</v>
      </c>
      <c r="F82" s="129"/>
      <c r="G82" s="130"/>
      <c r="H82" s="131"/>
      <c r="I82" s="145"/>
    </row>
    <row r="83" spans="1:9" ht="33" customHeight="1">
      <c r="A83" s="243" t="s">
        <v>126</v>
      </c>
      <c r="B83" s="243"/>
      <c r="C83" s="243"/>
      <c r="D83" s="243"/>
      <c r="E83" s="48" t="s">
        <v>81</v>
      </c>
      <c r="F83" s="135"/>
      <c r="G83" s="136"/>
      <c r="H83" s="137"/>
      <c r="I83" s="145"/>
    </row>
    <row r="84" spans="1:9" ht="14.25" customHeight="1">
      <c r="A84" s="251" t="s">
        <v>127</v>
      </c>
      <c r="B84" s="251"/>
      <c r="C84" s="251"/>
      <c r="D84" s="251"/>
      <c r="E84" s="251"/>
      <c r="F84" s="251"/>
      <c r="G84" s="251"/>
      <c r="H84" s="251"/>
      <c r="I84" s="145"/>
    </row>
    <row r="85" spans="1:9" ht="26.25" customHeight="1">
      <c r="A85" s="252" t="s">
        <v>129</v>
      </c>
      <c r="B85" s="252"/>
      <c r="C85" s="252"/>
      <c r="D85" s="252"/>
      <c r="E85" s="146"/>
      <c r="F85" s="123">
        <f>'Лицевой счет'!C19</f>
        <v>1168.5</v>
      </c>
      <c r="G85" s="124">
        <f>'[1]Отчет по наряд-заданиям'!AC182</f>
        <v>2328.4653007448442</v>
      </c>
      <c r="H85" s="125">
        <f>G85/F85</f>
        <v>1.9926960211765889</v>
      </c>
      <c r="I85" s="145">
        <v>17</v>
      </c>
    </row>
    <row r="86" spans="1:9" ht="21.75" customHeight="1">
      <c r="A86" s="250" t="s">
        <v>130</v>
      </c>
      <c r="B86" s="250"/>
      <c r="C86" s="250"/>
      <c r="D86" s="250"/>
      <c r="E86" s="147" t="s">
        <v>284</v>
      </c>
      <c r="F86" s="129"/>
      <c r="G86" s="130"/>
      <c r="H86" s="140"/>
      <c r="I86" s="145"/>
    </row>
    <row r="87" spans="1:9" ht="33" customHeight="1">
      <c r="A87" s="250" t="s">
        <v>132</v>
      </c>
      <c r="B87" s="250"/>
      <c r="C87" s="250"/>
      <c r="D87" s="250"/>
      <c r="E87" s="147" t="s">
        <v>285</v>
      </c>
      <c r="F87" s="132"/>
      <c r="G87" s="133"/>
      <c r="H87" s="141"/>
      <c r="I87" s="145"/>
    </row>
    <row r="88" spans="1:9" ht="11.25" customHeight="1">
      <c r="A88" s="250" t="s">
        <v>133</v>
      </c>
      <c r="B88" s="250"/>
      <c r="C88" s="250"/>
      <c r="D88" s="250"/>
      <c r="E88" s="147" t="s">
        <v>190</v>
      </c>
      <c r="F88" s="132"/>
      <c r="G88" s="133"/>
      <c r="H88" s="141"/>
      <c r="I88" s="145"/>
    </row>
    <row r="89" spans="1:9" ht="22.5" customHeight="1">
      <c r="A89" s="250" t="s">
        <v>134</v>
      </c>
      <c r="B89" s="250"/>
      <c r="C89" s="250"/>
      <c r="D89" s="250"/>
      <c r="E89" s="147" t="s">
        <v>286</v>
      </c>
      <c r="F89" s="132"/>
      <c r="G89" s="133"/>
      <c r="H89" s="141"/>
      <c r="I89" s="145"/>
    </row>
    <row r="90" spans="1:9" ht="12.75" customHeight="1">
      <c r="A90" s="250" t="s">
        <v>135</v>
      </c>
      <c r="B90" s="250"/>
      <c r="C90" s="250"/>
      <c r="D90" s="250"/>
      <c r="E90" s="48" t="s">
        <v>81</v>
      </c>
      <c r="F90" s="132"/>
      <c r="G90" s="133"/>
      <c r="H90" s="141"/>
      <c r="I90" s="145"/>
    </row>
    <row r="91" spans="1:9" ht="33" customHeight="1">
      <c r="A91" s="250" t="s">
        <v>136</v>
      </c>
      <c r="B91" s="250"/>
      <c r="C91" s="250"/>
      <c r="D91" s="250"/>
      <c r="E91" s="48" t="s">
        <v>81</v>
      </c>
      <c r="F91" s="135"/>
      <c r="G91" s="136"/>
      <c r="H91" s="142"/>
      <c r="I91" s="145"/>
    </row>
    <row r="92" spans="1:9" ht="84.75" customHeight="1">
      <c r="A92" s="244" t="s">
        <v>138</v>
      </c>
      <c r="B92" s="244"/>
      <c r="C92" s="244"/>
      <c r="D92" s="244"/>
      <c r="E92" s="138"/>
      <c r="F92" s="123">
        <f>'Лицевой счет'!C19</f>
        <v>1168.5</v>
      </c>
      <c r="G92" s="124">
        <f>'[1]Отчет по наряд-заданиям'!AC183+'[1]Отчет по дворникам'!L17</f>
        <v>6263.5716590036318</v>
      </c>
      <c r="H92" s="125">
        <f>G92/F92</f>
        <v>5.3603522969650248</v>
      </c>
      <c r="I92" s="145">
        <v>18</v>
      </c>
    </row>
    <row r="93" spans="1:9" ht="21" customHeight="1">
      <c r="A93" s="246" t="s">
        <v>139</v>
      </c>
      <c r="B93" s="246"/>
      <c r="C93" s="246"/>
      <c r="D93" s="246"/>
      <c r="E93" s="245" t="s">
        <v>286</v>
      </c>
      <c r="F93" s="129"/>
      <c r="G93" s="130"/>
      <c r="H93" s="131"/>
      <c r="I93" s="145"/>
    </row>
    <row r="94" spans="1:9" ht="22.5" customHeight="1">
      <c r="A94" s="243" t="s">
        <v>141</v>
      </c>
      <c r="B94" s="243"/>
      <c r="C94" s="243"/>
      <c r="D94" s="243"/>
      <c r="E94" s="245"/>
      <c r="F94" s="132"/>
      <c r="G94" s="133"/>
      <c r="H94" s="134"/>
      <c r="I94" s="145"/>
    </row>
    <row r="95" spans="1:9" ht="13.5" customHeight="1">
      <c r="A95" s="243" t="s">
        <v>142</v>
      </c>
      <c r="B95" s="243"/>
      <c r="C95" s="243"/>
      <c r="D95" s="243"/>
      <c r="E95" s="245"/>
      <c r="F95" s="132"/>
      <c r="G95" s="133"/>
      <c r="H95" s="134"/>
      <c r="I95" s="145"/>
    </row>
    <row r="96" spans="1:9" ht="22.5" customHeight="1">
      <c r="A96" s="243" t="s">
        <v>143</v>
      </c>
      <c r="B96" s="243"/>
      <c r="C96" s="243"/>
      <c r="D96" s="243"/>
      <c r="E96" s="245"/>
      <c r="F96" s="132"/>
      <c r="G96" s="133"/>
      <c r="H96" s="134"/>
      <c r="I96" s="145"/>
    </row>
    <row r="97" spans="1:28" ht="10.5" customHeight="1">
      <c r="A97" s="246" t="s">
        <v>144</v>
      </c>
      <c r="B97" s="246"/>
      <c r="C97" s="246"/>
      <c r="D97" s="246"/>
      <c r="E97" s="245"/>
      <c r="F97" s="135"/>
      <c r="G97" s="136"/>
      <c r="H97" s="137"/>
      <c r="I97" s="145"/>
    </row>
    <row r="98" spans="1:28" ht="29.25" customHeight="1">
      <c r="A98" s="244" t="s">
        <v>146</v>
      </c>
      <c r="B98" s="244"/>
      <c r="C98" s="244"/>
      <c r="D98" s="244"/>
      <c r="E98" s="138"/>
      <c r="F98" s="123">
        <f>'Лицевой счет'!C19</f>
        <v>1168.5</v>
      </c>
      <c r="G98" s="124">
        <f>'[1]Отчет по наряд-заданиям'!AC184</f>
        <v>0</v>
      </c>
      <c r="H98" s="139">
        <f>G98/F98</f>
        <v>0</v>
      </c>
      <c r="I98" s="145">
        <v>19</v>
      </c>
    </row>
    <row r="99" spans="1:28" ht="11.25" customHeight="1">
      <c r="A99" s="243" t="s">
        <v>147</v>
      </c>
      <c r="B99" s="243"/>
      <c r="C99" s="243"/>
      <c r="D99" s="243"/>
      <c r="E99" s="245" t="s">
        <v>286</v>
      </c>
      <c r="F99" s="129"/>
      <c r="G99" s="130"/>
      <c r="H99" s="131"/>
      <c r="I99" s="145"/>
    </row>
    <row r="100" spans="1:28" ht="31.5" customHeight="1">
      <c r="A100" s="243" t="s">
        <v>148</v>
      </c>
      <c r="B100" s="243"/>
      <c r="C100" s="243"/>
      <c r="D100" s="243"/>
      <c r="E100" s="245"/>
      <c r="F100" s="132"/>
      <c r="G100" s="133"/>
      <c r="H100" s="134"/>
      <c r="I100" s="145"/>
    </row>
    <row r="101" spans="1:28" ht="23.25" customHeight="1">
      <c r="A101" s="246" t="s">
        <v>149</v>
      </c>
      <c r="B101" s="246"/>
      <c r="C101" s="246"/>
      <c r="D101" s="246"/>
      <c r="E101" s="245"/>
      <c r="F101" s="135"/>
      <c r="G101" s="136"/>
      <c r="H101" s="137"/>
      <c r="I101" s="145"/>
    </row>
    <row r="102" spans="1:28" ht="15.75" customHeight="1">
      <c r="A102" s="244" t="s">
        <v>151</v>
      </c>
      <c r="B102" s="244"/>
      <c r="C102" s="244"/>
      <c r="D102" s="244"/>
      <c r="E102" s="138"/>
      <c r="F102" s="123">
        <f>'Лицевой счет'!C19</f>
        <v>1168.5</v>
      </c>
      <c r="G102" s="124">
        <f>'[1]Отчет по наряд-заданиям'!AC185+'[1]Отчет по сбору и вывозу ТБО'!N17</f>
        <v>2089.7999999999997</v>
      </c>
      <c r="H102" s="139">
        <f>G102/F102</f>
        <v>1.7884467265725286</v>
      </c>
      <c r="I102" s="145">
        <v>20</v>
      </c>
    </row>
    <row r="103" spans="1:28" ht="11.25" customHeight="1">
      <c r="A103" s="243" t="s">
        <v>152</v>
      </c>
      <c r="B103" s="243"/>
      <c r="C103" s="243"/>
      <c r="D103" s="243"/>
      <c r="E103" s="48" t="s">
        <v>131</v>
      </c>
      <c r="F103" s="126"/>
      <c r="G103" s="127"/>
      <c r="H103" s="148"/>
      <c r="I103" s="145"/>
    </row>
    <row r="104" spans="1:28" ht="57.75" customHeight="1">
      <c r="A104" s="244" t="s">
        <v>154</v>
      </c>
      <c r="B104" s="244"/>
      <c r="C104" s="244"/>
      <c r="D104" s="244"/>
      <c r="E104" s="149"/>
      <c r="F104" s="123">
        <f>'Лицевой счет'!C19</f>
        <v>1168.5</v>
      </c>
      <c r="G104" s="124">
        <f>'[1]Отчет по наряд-заданиям'!AC186+'[1]Дежурства специалистов'!K28*'Лицевой счет'!C19*1</f>
        <v>1512.0498143349259</v>
      </c>
      <c r="H104" s="139">
        <f>G104/F104</f>
        <v>1.2940092548865434</v>
      </c>
      <c r="I104" s="145">
        <v>21</v>
      </c>
    </row>
    <row r="105" spans="1:28" ht="31.5" customHeight="1">
      <c r="A105" s="243" t="s">
        <v>155</v>
      </c>
      <c r="B105" s="243"/>
      <c r="C105" s="243"/>
      <c r="D105" s="243"/>
      <c r="E105" s="48" t="s">
        <v>81</v>
      </c>
      <c r="F105" s="126"/>
      <c r="G105" s="127"/>
      <c r="H105" s="128"/>
      <c r="I105" s="145"/>
    </row>
    <row r="106" spans="1:28" ht="13.5" customHeight="1">
      <c r="A106" s="247" t="s">
        <v>156</v>
      </c>
      <c r="B106" s="248"/>
      <c r="C106" s="248"/>
      <c r="D106" s="248"/>
      <c r="E106" s="248"/>
      <c r="F106" s="248"/>
      <c r="G106" s="248"/>
      <c r="H106" s="249"/>
      <c r="I106" s="145"/>
    </row>
    <row r="107" spans="1:28" ht="14.25" customHeight="1">
      <c r="A107" s="244" t="s">
        <v>156</v>
      </c>
      <c r="B107" s="244"/>
      <c r="C107" s="244"/>
      <c r="D107" s="244"/>
      <c r="E107" s="138"/>
      <c r="F107" s="123">
        <f>'Лицевой счет'!C19</f>
        <v>1168.5</v>
      </c>
      <c r="G107" s="124">
        <f>H107*F107</f>
        <v>5620.4849999999997</v>
      </c>
      <c r="H107" s="125">
        <v>4.8099999999999996</v>
      </c>
      <c r="I107" s="145">
        <v>22</v>
      </c>
    </row>
    <row r="108" spans="1:28" ht="12.75" customHeight="1">
      <c r="A108" s="243" t="s">
        <v>158</v>
      </c>
      <c r="B108" s="243"/>
      <c r="C108" s="243"/>
      <c r="D108" s="243"/>
      <c r="E108" s="48" t="s">
        <v>159</v>
      </c>
      <c r="F108" s="150"/>
      <c r="G108" s="151"/>
      <c r="H108" s="152"/>
      <c r="I108" s="145"/>
    </row>
    <row r="109" spans="1:28" ht="28.5" customHeight="1">
      <c r="A109" s="240" t="s">
        <v>287</v>
      </c>
      <c r="B109" s="240"/>
      <c r="C109" s="240"/>
      <c r="D109" s="240"/>
      <c r="E109" s="240"/>
      <c r="F109" s="153">
        <f>F107</f>
        <v>1168.5</v>
      </c>
      <c r="G109" s="154">
        <f>G107+G104+G102+G98+G92+G85+G81+G77+G70+G67+G63+G60+G58+G55+G50+G47+G43+G40+G36+G33+G29+G27</f>
        <v>20314.669904228103</v>
      </c>
      <c r="H109" s="155">
        <f>H107+H104+H102+H98+H92+H85+H81+H77+H70+H67+H63+H60+H58+H55+H50+H47+H43+H40+H36+H33+H29+H27</f>
        <v>17.385254517953022</v>
      </c>
      <c r="I109" s="145"/>
      <c r="L109" s="156">
        <f>'[1]Отчет по наряд-заданиям'!AC187+'[1]Отчет по дворникам'!L17+'[1]Отчет по сбору и вывозу ТБО'!N17+'[1]Дежурства специалистов'!K28*'Лицевой счет'!C19*1+4.81*'Лицевой счет'!C19</f>
        <v>20314.669904228107</v>
      </c>
      <c r="M109" s="157">
        <f>L109-G109</f>
        <v>0</v>
      </c>
      <c r="O109" s="158">
        <f>март2018!O109+апрель2018!G109</f>
        <v>299336.57252196904</v>
      </c>
      <c r="AB109" s="83">
        <f>O109-'Лицевой счет'!I114</f>
        <v>-42339.973004892759</v>
      </c>
    </row>
    <row r="110" spans="1:28">
      <c r="A110" s="159"/>
      <c r="B110" s="159"/>
      <c r="C110" s="159"/>
      <c r="D110" s="159"/>
      <c r="E110" s="3"/>
      <c r="F110" s="3"/>
      <c r="G110" s="3"/>
      <c r="H110" s="3"/>
      <c r="I110" s="145"/>
    </row>
    <row r="111" spans="1:28">
      <c r="A111" s="160" t="s">
        <v>288</v>
      </c>
      <c r="B111" s="160"/>
      <c r="C111" s="161" t="s">
        <v>242</v>
      </c>
      <c r="D111" s="161"/>
      <c r="E111" s="161"/>
      <c r="F111" s="162" t="s">
        <v>289</v>
      </c>
      <c r="G111" s="162"/>
      <c r="H111" s="160"/>
      <c r="I111" s="145"/>
    </row>
    <row r="112" spans="1:28" ht="24" customHeight="1">
      <c r="A112" s="170">
        <f>G109</f>
        <v>20314.669904228103</v>
      </c>
      <c r="B112" s="164" t="s">
        <v>313</v>
      </c>
      <c r="C112" s="164"/>
      <c r="D112" s="164"/>
      <c r="E112" s="164"/>
      <c r="F112" s="164"/>
      <c r="G112" s="164"/>
      <c r="H112" s="164"/>
      <c r="I112" s="145"/>
    </row>
    <row r="113" spans="1:9">
      <c r="A113" s="160" t="s">
        <v>291</v>
      </c>
      <c r="B113" s="160"/>
      <c r="C113" s="160"/>
      <c r="D113" s="160"/>
      <c r="E113" s="160"/>
      <c r="F113" s="160"/>
      <c r="G113" s="160"/>
      <c r="H113" s="160"/>
      <c r="I113" s="145"/>
    </row>
    <row r="114" spans="1:9">
      <c r="A114" s="160" t="s">
        <v>292</v>
      </c>
      <c r="B114" s="160"/>
      <c r="C114" s="160"/>
      <c r="D114" s="160"/>
      <c r="E114" s="160"/>
      <c r="F114" s="160"/>
      <c r="G114" s="160"/>
      <c r="H114" s="160"/>
      <c r="I114" s="145"/>
    </row>
    <row r="115" spans="1:9">
      <c r="A115" s="160" t="s">
        <v>293</v>
      </c>
      <c r="B115" s="160"/>
      <c r="C115" s="160"/>
      <c r="D115" s="160"/>
      <c r="E115" s="160"/>
      <c r="F115" s="160"/>
      <c r="G115" s="160"/>
      <c r="H115" s="160"/>
      <c r="I115" s="145"/>
    </row>
    <row r="116" spans="1:9">
      <c r="A116" s="160"/>
      <c r="B116" s="160"/>
      <c r="C116" s="160"/>
      <c r="D116" s="160"/>
      <c r="E116" s="160"/>
      <c r="F116" s="160"/>
      <c r="G116" s="160"/>
      <c r="H116" s="160"/>
      <c r="I116" s="145"/>
    </row>
    <row r="117" spans="1:9">
      <c r="A117" s="160" t="s">
        <v>294</v>
      </c>
      <c r="B117" s="160"/>
      <c r="C117" s="160"/>
      <c r="D117" s="160"/>
      <c r="E117" s="160"/>
      <c r="F117" s="160"/>
      <c r="G117" s="160"/>
      <c r="H117" s="160"/>
      <c r="I117" s="145"/>
    </row>
    <row r="118" spans="1:9">
      <c r="A118" s="160"/>
      <c r="B118" s="160"/>
      <c r="C118" s="160"/>
      <c r="D118" s="160"/>
      <c r="E118" s="160"/>
      <c r="F118" s="160"/>
      <c r="G118" s="160"/>
      <c r="H118" s="160"/>
      <c r="I118" s="145"/>
    </row>
    <row r="119" spans="1:9">
      <c r="A119" s="160" t="s">
        <v>295</v>
      </c>
      <c r="B119" s="165" t="s">
        <v>296</v>
      </c>
      <c r="C119" s="166"/>
      <c r="D119" s="166"/>
      <c r="E119" s="166"/>
      <c r="F119" s="160"/>
      <c r="G119" s="166"/>
      <c r="H119" s="166"/>
      <c r="I119" s="145"/>
    </row>
    <row r="120" spans="1:9" ht="42" customHeight="1">
      <c r="A120" s="160"/>
      <c r="B120" s="241" t="s">
        <v>297</v>
      </c>
      <c r="C120" s="241"/>
      <c r="D120" s="241"/>
      <c r="E120" s="241"/>
      <c r="F120" s="160"/>
      <c r="G120" s="242" t="s">
        <v>298</v>
      </c>
      <c r="H120" s="242"/>
      <c r="I120" s="145"/>
    </row>
    <row r="121" spans="1:9">
      <c r="A121" s="160" t="s">
        <v>299</v>
      </c>
      <c r="B121" s="165" t="s">
        <v>300</v>
      </c>
      <c r="C121" s="166"/>
      <c r="D121" s="166"/>
      <c r="E121" s="166"/>
      <c r="F121" s="160"/>
      <c r="G121" s="166"/>
      <c r="H121" s="166"/>
      <c r="I121" s="145"/>
    </row>
    <row r="122" spans="1:9">
      <c r="A122" s="160"/>
      <c r="B122" s="241" t="s">
        <v>297</v>
      </c>
      <c r="C122" s="241"/>
      <c r="D122" s="241"/>
      <c r="E122" s="241"/>
      <c r="F122" s="160"/>
      <c r="G122" s="242" t="s">
        <v>298</v>
      </c>
      <c r="H122" s="242"/>
      <c r="I122" s="145"/>
    </row>
    <row r="123" spans="1:9">
      <c r="A123" s="167"/>
      <c r="B123" s="167"/>
      <c r="C123" s="167"/>
      <c r="D123" s="167"/>
      <c r="E123" s="160"/>
      <c r="F123" s="160"/>
      <c r="G123" s="160"/>
      <c r="H123" s="160"/>
      <c r="I123" s="145"/>
    </row>
    <row r="124" spans="1:9">
      <c r="A124" s="160"/>
      <c r="B124" s="160"/>
      <c r="C124" s="160"/>
      <c r="D124" s="160"/>
      <c r="E124" s="160"/>
      <c r="F124" s="160"/>
      <c r="G124" s="160"/>
      <c r="H124" s="160"/>
      <c r="I124" s="145"/>
    </row>
    <row r="125" spans="1:9" hidden="1" outlineLevel="1">
      <c r="A125" s="168" t="s">
        <v>301</v>
      </c>
      <c r="B125" s="160"/>
      <c r="C125" s="160"/>
      <c r="D125" s="160"/>
      <c r="E125" s="160"/>
      <c r="F125" s="160"/>
      <c r="G125" s="160"/>
      <c r="H125" s="160"/>
      <c r="I125" s="145"/>
    </row>
    <row r="126" spans="1:9" hidden="1" outlineLevel="1">
      <c r="A126" s="160" t="s">
        <v>302</v>
      </c>
      <c r="B126" s="160"/>
      <c r="C126" s="160"/>
      <c r="D126" s="160"/>
      <c r="E126" s="160"/>
      <c r="F126" s="160"/>
      <c r="G126" s="160"/>
      <c r="H126" s="160"/>
      <c r="I126" s="145"/>
    </row>
    <row r="127" spans="1:9" hidden="1" outlineLevel="1">
      <c r="A127" s="160" t="s">
        <v>303</v>
      </c>
      <c r="B127" s="160"/>
      <c r="C127" s="160"/>
      <c r="D127" s="160"/>
      <c r="E127" s="160"/>
      <c r="F127" s="160"/>
      <c r="G127" s="160"/>
      <c r="H127" s="160"/>
      <c r="I127" s="145"/>
    </row>
    <row r="128" spans="1:9" hidden="1" outlineLevel="1">
      <c r="A128" s="160" t="s">
        <v>304</v>
      </c>
      <c r="B128" s="160"/>
      <c r="C128" s="160"/>
      <c r="D128" s="160"/>
      <c r="E128" s="160"/>
      <c r="F128" s="160"/>
      <c r="G128" s="160"/>
      <c r="H128" s="160"/>
      <c r="I128" s="145"/>
    </row>
    <row r="129" spans="1:9" hidden="1" outlineLevel="1">
      <c r="A129" s="160" t="s">
        <v>305</v>
      </c>
      <c r="B129" s="160"/>
      <c r="C129" s="160"/>
      <c r="D129" s="160"/>
      <c r="E129" s="160"/>
      <c r="F129" s="160"/>
      <c r="G129" s="160"/>
      <c r="H129" s="160"/>
      <c r="I129" s="145"/>
    </row>
    <row r="130" spans="1:9" hidden="1" outlineLevel="1">
      <c r="A130" s="160" t="s">
        <v>306</v>
      </c>
      <c r="B130" s="169"/>
      <c r="C130" s="169"/>
      <c r="D130" s="169"/>
      <c r="E130" s="169"/>
      <c r="F130" s="169"/>
      <c r="G130" s="169"/>
      <c r="H130" s="169"/>
    </row>
    <row r="131" spans="1:9" hidden="1" outlineLevel="1">
      <c r="A131" s="160" t="s">
        <v>307</v>
      </c>
      <c r="B131" s="169"/>
      <c r="C131" s="169"/>
      <c r="D131" s="169"/>
      <c r="E131" s="169"/>
      <c r="F131" s="169"/>
      <c r="G131" s="169"/>
      <c r="H131" s="169"/>
    </row>
    <row r="132" spans="1:9" hidden="1" outlineLevel="1">
      <c r="A132" s="160" t="s">
        <v>308</v>
      </c>
      <c r="B132" s="169"/>
      <c r="C132" s="169"/>
      <c r="D132" s="169"/>
      <c r="E132" s="169"/>
      <c r="F132" s="169"/>
      <c r="G132" s="169"/>
      <c r="H132" s="169"/>
    </row>
    <row r="133" spans="1:9" hidden="1" outlineLevel="1">
      <c r="A133" s="160" t="s">
        <v>309</v>
      </c>
      <c r="B133" s="169"/>
      <c r="C133" s="169"/>
      <c r="D133" s="169"/>
      <c r="E133" s="169"/>
      <c r="F133" s="169"/>
      <c r="G133" s="169"/>
      <c r="H133" s="169"/>
    </row>
    <row r="134" spans="1:9" hidden="1" outlineLevel="1">
      <c r="A134" s="160" t="s">
        <v>310</v>
      </c>
      <c r="B134" s="169"/>
      <c r="C134" s="169"/>
      <c r="D134" s="169"/>
      <c r="E134" s="169"/>
      <c r="F134" s="169"/>
      <c r="G134" s="169"/>
      <c r="H134" s="169"/>
    </row>
    <row r="135" spans="1:9" collapsed="1">
      <c r="A135" s="169"/>
      <c r="B135" s="169"/>
      <c r="C135" s="169"/>
      <c r="D135" s="169"/>
      <c r="E135" s="169"/>
      <c r="F135" s="169"/>
      <c r="G135" s="169"/>
      <c r="H135" s="169"/>
    </row>
    <row r="136" spans="1:9">
      <c r="A136" s="169"/>
      <c r="B136" s="169"/>
      <c r="C136" s="169"/>
      <c r="D136" s="169"/>
      <c r="E136" s="169"/>
      <c r="F136" s="169"/>
      <c r="G136" s="169"/>
      <c r="H136" s="169"/>
    </row>
    <row r="137" spans="1:9">
      <c r="A137" s="86"/>
      <c r="B137" s="86"/>
      <c r="C137" s="86"/>
      <c r="D137" s="86"/>
    </row>
    <row r="138" spans="1:9">
      <c r="A138" s="86"/>
      <c r="B138" s="86"/>
      <c r="C138" s="86"/>
      <c r="D138" s="86"/>
    </row>
    <row r="139" spans="1:9">
      <c r="A139" s="86"/>
      <c r="B139" s="86"/>
      <c r="C139" s="86"/>
      <c r="D139" s="86"/>
    </row>
    <row r="140" spans="1:9">
      <c r="A140" s="86"/>
      <c r="B140" s="86"/>
      <c r="C140" s="86"/>
      <c r="D140" s="86"/>
    </row>
    <row r="141" spans="1:9">
      <c r="A141" s="86"/>
      <c r="B141" s="86"/>
      <c r="C141" s="86"/>
      <c r="D141" s="86"/>
    </row>
    <row r="142" spans="1:9">
      <c r="A142" s="86"/>
      <c r="B142" s="86"/>
      <c r="C142" s="86"/>
      <c r="D142" s="86"/>
    </row>
    <row r="143" spans="1:9">
      <c r="A143" s="86"/>
      <c r="B143" s="86"/>
      <c r="C143" s="86"/>
      <c r="D143" s="86"/>
    </row>
    <row r="144" spans="1:9">
      <c r="A144" s="86"/>
      <c r="B144" s="86"/>
      <c r="C144" s="86"/>
      <c r="D144" s="86"/>
    </row>
    <row r="145" spans="1:4">
      <c r="A145" s="86"/>
      <c r="B145" s="86"/>
      <c r="C145" s="86"/>
      <c r="D145" s="86"/>
    </row>
    <row r="146" spans="1:4">
      <c r="A146" s="86"/>
      <c r="B146" s="86"/>
      <c r="C146" s="86"/>
      <c r="D146" s="86"/>
    </row>
    <row r="147" spans="1:4">
      <c r="A147" s="86"/>
      <c r="B147" s="86"/>
      <c r="C147" s="86"/>
      <c r="D147" s="86"/>
    </row>
    <row r="148" spans="1:4">
      <c r="A148" s="86"/>
      <c r="B148" s="86"/>
      <c r="C148" s="86"/>
      <c r="D148" s="86"/>
    </row>
    <row r="149" spans="1:4">
      <c r="A149" s="86"/>
      <c r="B149" s="86"/>
      <c r="C149" s="86"/>
      <c r="D149" s="86"/>
    </row>
    <row r="150" spans="1:4">
      <c r="A150" s="86"/>
      <c r="B150" s="86"/>
      <c r="C150" s="86"/>
      <c r="D150" s="86"/>
    </row>
    <row r="151" spans="1:4">
      <c r="A151" s="86"/>
      <c r="B151" s="86"/>
      <c r="C151" s="86"/>
      <c r="D151" s="86"/>
    </row>
    <row r="152" spans="1:4">
      <c r="A152" s="86"/>
      <c r="B152" s="86"/>
      <c r="C152" s="86"/>
      <c r="D152" s="86"/>
    </row>
    <row r="153" spans="1:4">
      <c r="A153" s="86"/>
      <c r="B153" s="86"/>
      <c r="C153" s="86"/>
      <c r="D153" s="86"/>
    </row>
    <row r="154" spans="1:4">
      <c r="A154" s="86"/>
      <c r="B154" s="86"/>
      <c r="C154" s="86"/>
      <c r="D154" s="86"/>
    </row>
    <row r="155" spans="1:4">
      <c r="A155" s="86"/>
      <c r="B155" s="86"/>
      <c r="C155" s="86"/>
      <c r="D155" s="86"/>
    </row>
    <row r="156" spans="1:4">
      <c r="A156" s="86"/>
      <c r="B156" s="86"/>
      <c r="C156" s="86"/>
      <c r="D156" s="86"/>
    </row>
    <row r="157" spans="1:4">
      <c r="A157" s="86"/>
      <c r="B157" s="86"/>
      <c r="C157" s="86"/>
      <c r="D157" s="86"/>
    </row>
    <row r="158" spans="1:4">
      <c r="A158" s="86"/>
      <c r="B158" s="86"/>
      <c r="C158" s="86"/>
      <c r="D158" s="86"/>
    </row>
    <row r="159" spans="1:4">
      <c r="A159" s="86"/>
      <c r="B159" s="86"/>
      <c r="C159" s="86"/>
      <c r="D159" s="86"/>
    </row>
    <row r="160" spans="1:4">
      <c r="A160" s="86"/>
      <c r="B160" s="86"/>
      <c r="C160" s="86"/>
      <c r="D160" s="86"/>
    </row>
    <row r="161" spans="1:4">
      <c r="A161" s="86"/>
      <c r="B161" s="86"/>
      <c r="C161" s="86"/>
      <c r="D161" s="86"/>
    </row>
    <row r="162" spans="1:4">
      <c r="A162" s="86"/>
      <c r="B162" s="86"/>
      <c r="C162" s="86"/>
      <c r="D162" s="86"/>
    </row>
    <row r="163" spans="1:4">
      <c r="A163" s="86"/>
      <c r="B163" s="86"/>
      <c r="C163" s="86"/>
      <c r="D163" s="86"/>
    </row>
    <row r="164" spans="1:4">
      <c r="A164" s="86"/>
      <c r="B164" s="86"/>
      <c r="C164" s="86"/>
      <c r="D164" s="86"/>
    </row>
    <row r="165" spans="1:4">
      <c r="A165" s="86"/>
      <c r="B165" s="86"/>
      <c r="C165" s="86"/>
      <c r="D165" s="86"/>
    </row>
    <row r="166" spans="1:4">
      <c r="A166" s="86"/>
      <c r="B166" s="86"/>
      <c r="C166" s="86"/>
      <c r="D166" s="86"/>
    </row>
    <row r="167" spans="1:4">
      <c r="A167" s="86"/>
      <c r="B167" s="86"/>
      <c r="C167" s="86"/>
      <c r="D167" s="86"/>
    </row>
    <row r="168" spans="1:4">
      <c r="A168" s="86"/>
      <c r="B168" s="86"/>
      <c r="C168" s="86"/>
      <c r="D168" s="86"/>
    </row>
    <row r="169" spans="1:4">
      <c r="A169" s="86"/>
      <c r="B169" s="86"/>
      <c r="C169" s="86"/>
      <c r="D169" s="86"/>
    </row>
    <row r="170" spans="1:4">
      <c r="A170" s="86"/>
      <c r="B170" s="86"/>
      <c r="C170" s="86"/>
      <c r="D170" s="86"/>
    </row>
    <row r="171" spans="1:4">
      <c r="A171" s="86"/>
      <c r="B171" s="86"/>
      <c r="C171" s="86"/>
      <c r="D171" s="86"/>
    </row>
    <row r="172" spans="1:4">
      <c r="A172" s="86"/>
      <c r="B172" s="86"/>
      <c r="C172" s="86"/>
      <c r="D172" s="86"/>
    </row>
    <row r="173" spans="1:4">
      <c r="A173" s="86"/>
      <c r="B173" s="86"/>
      <c r="C173" s="86"/>
      <c r="D173" s="86"/>
    </row>
    <row r="174" spans="1:4">
      <c r="A174" s="86"/>
      <c r="B174" s="86"/>
      <c r="C174" s="86"/>
      <c r="D174" s="86"/>
    </row>
    <row r="175" spans="1:4">
      <c r="A175" s="86"/>
      <c r="B175" s="86"/>
      <c r="C175" s="86"/>
      <c r="D175" s="86"/>
    </row>
    <row r="176" spans="1:4">
      <c r="A176" s="86"/>
      <c r="B176" s="86"/>
      <c r="C176" s="86"/>
      <c r="D176" s="86"/>
    </row>
    <row r="177" spans="1:4">
      <c r="A177" s="86"/>
      <c r="B177" s="86"/>
      <c r="C177" s="86"/>
      <c r="D177" s="86"/>
    </row>
    <row r="178" spans="1:4">
      <c r="A178" s="86"/>
      <c r="B178" s="86"/>
      <c r="C178" s="86"/>
      <c r="D178" s="86"/>
    </row>
    <row r="179" spans="1:4">
      <c r="A179" s="86"/>
      <c r="B179" s="86"/>
      <c r="C179" s="86"/>
      <c r="D179" s="86"/>
    </row>
    <row r="180" spans="1:4">
      <c r="A180" s="86"/>
      <c r="B180" s="86"/>
      <c r="C180" s="86"/>
      <c r="D180" s="86"/>
    </row>
    <row r="181" spans="1:4">
      <c r="A181" s="86"/>
      <c r="B181" s="86"/>
      <c r="C181" s="86"/>
      <c r="D181" s="86"/>
    </row>
    <row r="182" spans="1:4">
      <c r="A182" s="86"/>
      <c r="B182" s="86"/>
      <c r="C182" s="86"/>
      <c r="D182" s="86"/>
    </row>
    <row r="183" spans="1:4">
      <c r="A183" s="86"/>
      <c r="B183" s="86"/>
      <c r="C183" s="86"/>
      <c r="D183" s="86"/>
    </row>
    <row r="184" spans="1:4">
      <c r="A184" s="86"/>
      <c r="B184" s="86"/>
      <c r="C184" s="86"/>
      <c r="D184" s="86"/>
    </row>
    <row r="185" spans="1:4">
      <c r="A185" s="86"/>
      <c r="B185" s="86"/>
      <c r="C185" s="86"/>
      <c r="D185" s="86"/>
    </row>
    <row r="186" spans="1:4">
      <c r="A186" s="86"/>
      <c r="B186" s="86"/>
      <c r="C186" s="86"/>
      <c r="D186" s="86"/>
    </row>
    <row r="187" spans="1:4">
      <c r="A187" s="86"/>
      <c r="B187" s="86"/>
      <c r="C187" s="86"/>
      <c r="D187" s="86"/>
    </row>
    <row r="188" spans="1:4">
      <c r="A188" s="86"/>
      <c r="B188" s="86"/>
      <c r="C188" s="86"/>
      <c r="D188" s="86"/>
    </row>
    <row r="189" spans="1:4">
      <c r="A189" s="86"/>
      <c r="B189" s="86"/>
      <c r="C189" s="86"/>
      <c r="D189" s="86"/>
    </row>
    <row r="190" spans="1:4">
      <c r="A190" s="86"/>
      <c r="B190" s="86"/>
      <c r="C190" s="86"/>
      <c r="D190" s="86"/>
    </row>
    <row r="191" spans="1:4">
      <c r="A191" s="86"/>
      <c r="B191" s="86"/>
      <c r="C191" s="86"/>
      <c r="D191" s="86"/>
    </row>
    <row r="192" spans="1:4">
      <c r="A192" s="86"/>
      <c r="B192" s="86"/>
      <c r="C192" s="86"/>
      <c r="D192" s="86"/>
    </row>
    <row r="193" spans="1:4">
      <c r="A193" s="86"/>
      <c r="B193" s="86"/>
      <c r="C193" s="86"/>
      <c r="D193" s="86"/>
    </row>
    <row r="194" spans="1:4">
      <c r="A194" s="86"/>
      <c r="B194" s="86"/>
      <c r="C194" s="86"/>
      <c r="D194" s="86"/>
    </row>
    <row r="195" spans="1:4">
      <c r="A195" s="86"/>
      <c r="B195" s="86"/>
      <c r="C195" s="86"/>
      <c r="D195" s="86"/>
    </row>
    <row r="196" spans="1:4">
      <c r="A196" s="86"/>
      <c r="B196" s="86"/>
      <c r="C196" s="86"/>
      <c r="D196" s="86"/>
    </row>
    <row r="197" spans="1:4">
      <c r="A197" s="86"/>
      <c r="B197" s="86"/>
      <c r="C197" s="86"/>
      <c r="D197" s="86"/>
    </row>
    <row r="198" spans="1:4">
      <c r="A198" s="86"/>
      <c r="B198" s="86"/>
      <c r="C198" s="86"/>
      <c r="D198" s="86"/>
    </row>
    <row r="199" spans="1:4">
      <c r="A199" s="86"/>
      <c r="B199" s="86"/>
      <c r="C199" s="86"/>
      <c r="D199" s="86"/>
    </row>
    <row r="200" spans="1:4">
      <c r="A200" s="86"/>
      <c r="B200" s="86"/>
      <c r="C200" s="86"/>
      <c r="D200" s="86"/>
    </row>
    <row r="201" spans="1:4">
      <c r="A201" s="86"/>
      <c r="B201" s="86"/>
      <c r="C201" s="86"/>
      <c r="D201" s="86"/>
    </row>
    <row r="202" spans="1:4">
      <c r="A202" s="86"/>
      <c r="B202" s="86"/>
      <c r="C202" s="86"/>
      <c r="D202" s="86"/>
    </row>
    <row r="203" spans="1:4">
      <c r="A203" s="86"/>
      <c r="B203" s="86"/>
      <c r="C203" s="86"/>
      <c r="D203" s="86"/>
    </row>
    <row r="204" spans="1:4">
      <c r="A204" s="86"/>
      <c r="B204" s="86"/>
      <c r="C204" s="86"/>
      <c r="D204" s="86"/>
    </row>
    <row r="205" spans="1:4">
      <c r="A205" s="86"/>
      <c r="B205" s="86"/>
      <c r="C205" s="86"/>
      <c r="D205" s="86"/>
    </row>
    <row r="206" spans="1:4">
      <c r="A206" s="86"/>
      <c r="B206" s="86"/>
      <c r="C206" s="86"/>
      <c r="D206" s="86"/>
    </row>
    <row r="207" spans="1:4">
      <c r="A207" s="86"/>
      <c r="B207" s="86"/>
      <c r="C207" s="86"/>
      <c r="D207" s="86"/>
    </row>
    <row r="208" spans="1:4">
      <c r="A208" s="86"/>
      <c r="B208" s="86"/>
      <c r="C208" s="86"/>
      <c r="D208" s="86"/>
    </row>
    <row r="209" spans="1:4">
      <c r="A209" s="86"/>
      <c r="B209" s="86"/>
      <c r="C209" s="86"/>
      <c r="D209" s="86"/>
    </row>
    <row r="210" spans="1:4">
      <c r="A210" s="86"/>
      <c r="B210" s="86"/>
      <c r="C210" s="86"/>
      <c r="D210" s="86"/>
    </row>
    <row r="211" spans="1:4">
      <c r="A211" s="86"/>
      <c r="B211" s="86"/>
      <c r="C211" s="86"/>
      <c r="D211" s="86"/>
    </row>
    <row r="212" spans="1:4">
      <c r="A212" s="86"/>
      <c r="B212" s="86"/>
      <c r="C212" s="86"/>
      <c r="D212" s="86"/>
    </row>
    <row r="213" spans="1:4">
      <c r="A213" s="86"/>
      <c r="B213" s="86"/>
      <c r="C213" s="86"/>
      <c r="D213" s="86"/>
    </row>
    <row r="214" spans="1:4">
      <c r="A214" s="86"/>
      <c r="B214" s="86"/>
      <c r="C214" s="86"/>
      <c r="D214" s="86"/>
    </row>
    <row r="215" spans="1:4">
      <c r="A215" s="86"/>
      <c r="B215" s="86"/>
      <c r="C215" s="86"/>
      <c r="D215" s="86"/>
    </row>
    <row r="216" spans="1:4">
      <c r="A216" s="86"/>
      <c r="B216" s="86"/>
      <c r="C216" s="86"/>
      <c r="D216" s="86"/>
    </row>
    <row r="217" spans="1:4">
      <c r="A217" s="86"/>
      <c r="B217" s="86"/>
      <c r="C217" s="86"/>
      <c r="D217" s="86"/>
    </row>
    <row r="218" spans="1:4">
      <c r="A218" s="86"/>
      <c r="B218" s="86"/>
      <c r="C218" s="86"/>
      <c r="D218" s="86"/>
    </row>
    <row r="219" spans="1:4">
      <c r="A219" s="86"/>
      <c r="B219" s="86"/>
      <c r="C219" s="86"/>
      <c r="D219" s="86"/>
    </row>
    <row r="220" spans="1:4">
      <c r="A220" s="86"/>
      <c r="B220" s="86"/>
      <c r="C220" s="86"/>
      <c r="D220" s="86"/>
    </row>
    <row r="221" spans="1:4">
      <c r="A221" s="86"/>
      <c r="B221" s="86"/>
      <c r="C221" s="86"/>
      <c r="D221" s="86"/>
    </row>
    <row r="222" spans="1:4">
      <c r="A222" s="86"/>
      <c r="B222" s="86"/>
      <c r="C222" s="86"/>
      <c r="D222" s="86"/>
    </row>
    <row r="223" spans="1:4">
      <c r="A223" s="86"/>
      <c r="B223" s="86"/>
      <c r="C223" s="86"/>
      <c r="D223" s="86"/>
    </row>
    <row r="224" spans="1:4">
      <c r="A224" s="86"/>
      <c r="B224" s="86"/>
      <c r="C224" s="86"/>
      <c r="D224" s="86"/>
    </row>
    <row r="225" spans="1:4">
      <c r="A225" s="86"/>
      <c r="B225" s="86"/>
      <c r="C225" s="86"/>
      <c r="D225" s="86"/>
    </row>
    <row r="226" spans="1:4">
      <c r="A226" s="86"/>
      <c r="B226" s="86"/>
      <c r="C226" s="86"/>
      <c r="D226" s="86"/>
    </row>
    <row r="227" spans="1:4">
      <c r="A227" s="86"/>
      <c r="B227" s="86"/>
      <c r="C227" s="86"/>
      <c r="D227" s="86"/>
    </row>
    <row r="228" spans="1:4">
      <c r="A228" s="86"/>
      <c r="B228" s="86"/>
      <c r="C228" s="86"/>
      <c r="D228" s="86"/>
    </row>
    <row r="229" spans="1:4">
      <c r="A229" s="86"/>
      <c r="B229" s="86"/>
      <c r="C229" s="86"/>
      <c r="D229" s="86"/>
    </row>
    <row r="230" spans="1:4">
      <c r="A230" s="86"/>
      <c r="B230" s="86"/>
      <c r="C230" s="86"/>
      <c r="D230" s="86"/>
    </row>
    <row r="231" spans="1:4">
      <c r="A231" s="86"/>
      <c r="B231" s="86"/>
      <c r="C231" s="86"/>
      <c r="D231" s="86"/>
    </row>
    <row r="232" spans="1:4">
      <c r="A232" s="86"/>
      <c r="B232" s="86"/>
      <c r="C232" s="86"/>
      <c r="D232" s="86"/>
    </row>
    <row r="233" spans="1:4">
      <c r="A233" s="86"/>
      <c r="B233" s="86"/>
      <c r="C233" s="86"/>
      <c r="D233" s="86"/>
    </row>
    <row r="234" spans="1:4">
      <c r="A234" s="86"/>
      <c r="B234" s="86"/>
      <c r="C234" s="86"/>
      <c r="D234" s="86"/>
    </row>
    <row r="235" spans="1:4">
      <c r="A235" s="86"/>
      <c r="B235" s="86"/>
      <c r="C235" s="86"/>
      <c r="D235" s="86"/>
    </row>
    <row r="236" spans="1:4">
      <c r="A236" s="86"/>
      <c r="B236" s="86"/>
      <c r="C236" s="86"/>
      <c r="D236" s="86"/>
    </row>
    <row r="237" spans="1:4">
      <c r="A237" s="86"/>
      <c r="B237" s="86"/>
      <c r="C237" s="86"/>
      <c r="D237" s="86"/>
    </row>
    <row r="238" spans="1:4">
      <c r="A238" s="86"/>
      <c r="B238" s="86"/>
      <c r="C238" s="86"/>
      <c r="D238" s="86"/>
    </row>
    <row r="239" spans="1:4">
      <c r="A239" s="86"/>
      <c r="B239" s="86"/>
      <c r="C239" s="86"/>
      <c r="D239" s="86"/>
    </row>
    <row r="240" spans="1:4">
      <c r="A240" s="86"/>
      <c r="B240" s="86"/>
      <c r="C240" s="86"/>
      <c r="D240" s="86"/>
    </row>
    <row r="241" spans="1:4">
      <c r="A241" s="86"/>
      <c r="B241" s="86"/>
      <c r="C241" s="86"/>
      <c r="D241" s="86"/>
    </row>
    <row r="242" spans="1:4">
      <c r="A242" s="86"/>
      <c r="B242" s="86"/>
      <c r="C242" s="86"/>
      <c r="D242" s="86"/>
    </row>
    <row r="243" spans="1:4">
      <c r="A243" s="86"/>
      <c r="B243" s="86"/>
      <c r="C243" s="86"/>
      <c r="D243" s="86"/>
    </row>
    <row r="244" spans="1:4">
      <c r="A244" s="86"/>
      <c r="B244" s="86"/>
      <c r="C244" s="86"/>
      <c r="D244" s="86"/>
    </row>
    <row r="245" spans="1:4">
      <c r="A245" s="86"/>
      <c r="B245" s="86"/>
      <c r="C245" s="86"/>
      <c r="D245" s="86"/>
    </row>
    <row r="246" spans="1:4">
      <c r="A246" s="86"/>
      <c r="B246" s="86"/>
      <c r="C246" s="86"/>
      <c r="D246" s="86"/>
    </row>
    <row r="247" spans="1:4">
      <c r="A247" s="86"/>
      <c r="B247" s="86"/>
      <c r="C247" s="86"/>
      <c r="D247" s="86"/>
    </row>
    <row r="248" spans="1:4">
      <c r="A248" s="86"/>
      <c r="B248" s="86"/>
      <c r="C248" s="86"/>
      <c r="D248" s="86"/>
    </row>
    <row r="249" spans="1:4">
      <c r="A249" s="86"/>
      <c r="B249" s="86"/>
      <c r="C249" s="86"/>
      <c r="D249" s="86"/>
    </row>
    <row r="250" spans="1:4">
      <c r="A250" s="86"/>
      <c r="B250" s="86"/>
      <c r="C250" s="86"/>
      <c r="D250" s="86"/>
    </row>
    <row r="251" spans="1:4">
      <c r="A251" s="86"/>
      <c r="B251" s="86"/>
      <c r="C251" s="86"/>
      <c r="D251" s="86"/>
    </row>
    <row r="252" spans="1:4">
      <c r="A252" s="86"/>
      <c r="B252" s="86"/>
      <c r="C252" s="86"/>
      <c r="D252" s="86"/>
    </row>
    <row r="253" spans="1:4">
      <c r="A253" s="86"/>
      <c r="B253" s="86"/>
      <c r="C253" s="86"/>
      <c r="D253" s="86"/>
    </row>
    <row r="254" spans="1:4">
      <c r="A254" s="86"/>
      <c r="B254" s="86"/>
      <c r="C254" s="86"/>
      <c r="D254" s="86"/>
    </row>
    <row r="255" spans="1:4">
      <c r="A255" s="86"/>
      <c r="B255" s="86"/>
      <c r="C255" s="86"/>
      <c r="D255" s="86"/>
    </row>
    <row r="256" spans="1:4">
      <c r="A256" s="86"/>
      <c r="B256" s="86"/>
      <c r="C256" s="86"/>
      <c r="D256" s="86"/>
    </row>
    <row r="257" spans="1:4">
      <c r="A257" s="86"/>
      <c r="B257" s="86"/>
      <c r="C257" s="86"/>
      <c r="D257" s="86"/>
    </row>
    <row r="258" spans="1:4">
      <c r="A258" s="86"/>
      <c r="B258" s="86"/>
      <c r="C258" s="86"/>
      <c r="D258" s="86"/>
    </row>
    <row r="259" spans="1:4">
      <c r="A259" s="86"/>
      <c r="B259" s="86"/>
      <c r="C259" s="86"/>
      <c r="D259" s="86"/>
    </row>
    <row r="260" spans="1:4">
      <c r="A260" s="86"/>
      <c r="B260" s="86"/>
      <c r="C260" s="86"/>
      <c r="D260" s="86"/>
    </row>
    <row r="261" spans="1:4">
      <c r="A261" s="86"/>
      <c r="B261" s="86"/>
      <c r="C261" s="86"/>
      <c r="D261" s="86"/>
    </row>
    <row r="262" spans="1:4">
      <c r="A262" s="86"/>
      <c r="B262" s="86"/>
      <c r="C262" s="86"/>
      <c r="D262" s="86"/>
    </row>
    <row r="263" spans="1:4">
      <c r="A263" s="86"/>
      <c r="B263" s="86"/>
      <c r="C263" s="86"/>
      <c r="D263" s="86"/>
    </row>
    <row r="264" spans="1:4">
      <c r="A264" s="86"/>
      <c r="B264" s="86"/>
      <c r="C264" s="86"/>
      <c r="D264" s="86"/>
    </row>
    <row r="265" spans="1:4">
      <c r="A265" s="86"/>
      <c r="B265" s="86"/>
      <c r="C265" s="86"/>
      <c r="D265" s="86"/>
    </row>
    <row r="266" spans="1:4">
      <c r="A266" s="86"/>
      <c r="B266" s="86"/>
      <c r="C266" s="86"/>
      <c r="D266" s="86"/>
    </row>
    <row r="267" spans="1:4">
      <c r="A267" s="86"/>
      <c r="B267" s="86"/>
      <c r="C267" s="86"/>
      <c r="D267" s="86"/>
    </row>
    <row r="268" spans="1:4">
      <c r="A268" s="86"/>
      <c r="B268" s="86"/>
      <c r="C268" s="86"/>
      <c r="D268" s="86"/>
    </row>
    <row r="269" spans="1:4">
      <c r="A269" s="86"/>
      <c r="B269" s="86"/>
      <c r="C269" s="86"/>
      <c r="D269" s="86"/>
    </row>
    <row r="270" spans="1:4">
      <c r="A270" s="86"/>
      <c r="B270" s="86"/>
      <c r="C270" s="86"/>
      <c r="D270" s="86"/>
    </row>
    <row r="271" spans="1:4">
      <c r="A271" s="86"/>
      <c r="B271" s="86"/>
      <c r="C271" s="86"/>
      <c r="D271" s="86"/>
    </row>
    <row r="272" spans="1:4">
      <c r="A272" s="86"/>
      <c r="B272" s="86"/>
      <c r="C272" s="86"/>
      <c r="D272" s="86"/>
    </row>
    <row r="273" spans="1:4">
      <c r="A273" s="86"/>
      <c r="B273" s="86"/>
      <c r="C273" s="86"/>
      <c r="D273" s="86"/>
    </row>
    <row r="274" spans="1:4">
      <c r="A274" s="86"/>
      <c r="B274" s="86"/>
      <c r="C274" s="86"/>
      <c r="D274" s="86"/>
    </row>
    <row r="275" spans="1:4">
      <c r="A275" s="86"/>
      <c r="B275" s="86"/>
      <c r="C275" s="86"/>
      <c r="D275" s="86"/>
    </row>
    <row r="276" spans="1:4">
      <c r="A276" s="86"/>
      <c r="B276" s="86"/>
      <c r="C276" s="86"/>
      <c r="D276" s="86"/>
    </row>
    <row r="277" spans="1:4">
      <c r="A277" s="86"/>
      <c r="B277" s="86"/>
      <c r="C277" s="86"/>
      <c r="D277" s="86"/>
    </row>
    <row r="278" spans="1:4">
      <c r="A278" s="86"/>
      <c r="B278" s="86"/>
      <c r="C278" s="86"/>
      <c r="D278" s="86"/>
    </row>
    <row r="279" spans="1:4">
      <c r="A279" s="86"/>
      <c r="B279" s="86"/>
      <c r="C279" s="86"/>
      <c r="D279" s="86"/>
    </row>
    <row r="280" spans="1:4">
      <c r="A280" s="86"/>
      <c r="B280" s="86"/>
      <c r="C280" s="86"/>
      <c r="D280" s="86"/>
    </row>
    <row r="281" spans="1:4">
      <c r="A281" s="86"/>
      <c r="B281" s="86"/>
      <c r="C281" s="86"/>
      <c r="D281" s="86"/>
    </row>
    <row r="282" spans="1:4">
      <c r="A282" s="86"/>
      <c r="B282" s="86"/>
      <c r="C282" s="86"/>
      <c r="D282" s="86"/>
    </row>
    <row r="283" spans="1:4">
      <c r="A283" s="86"/>
      <c r="B283" s="86"/>
      <c r="C283" s="86"/>
      <c r="D283" s="86"/>
    </row>
    <row r="284" spans="1:4">
      <c r="A284" s="86"/>
      <c r="B284" s="86"/>
      <c r="C284" s="86"/>
      <c r="D284" s="86"/>
    </row>
    <row r="285" spans="1:4">
      <c r="A285" s="86"/>
      <c r="B285" s="86"/>
      <c r="C285" s="86"/>
      <c r="D285" s="86"/>
    </row>
    <row r="286" spans="1:4">
      <c r="A286" s="86"/>
      <c r="B286" s="86"/>
      <c r="C286" s="86"/>
      <c r="D286" s="86"/>
    </row>
    <row r="287" spans="1:4">
      <c r="A287" s="86"/>
      <c r="B287" s="86"/>
      <c r="C287" s="86"/>
      <c r="D287" s="86"/>
    </row>
    <row r="288" spans="1:4">
      <c r="A288" s="86"/>
      <c r="B288" s="86"/>
      <c r="C288" s="86"/>
      <c r="D288" s="86"/>
    </row>
    <row r="289" spans="1:4">
      <c r="A289" s="86"/>
      <c r="B289" s="86"/>
      <c r="C289" s="86"/>
      <c r="D289" s="86"/>
    </row>
    <row r="290" spans="1:4">
      <c r="A290" s="86"/>
      <c r="B290" s="86"/>
      <c r="C290" s="86"/>
      <c r="D290" s="86"/>
    </row>
    <row r="291" spans="1:4">
      <c r="A291" s="86"/>
      <c r="B291" s="86"/>
      <c r="C291" s="86"/>
      <c r="D291" s="86"/>
    </row>
    <row r="292" spans="1:4">
      <c r="A292" s="86"/>
      <c r="B292" s="86"/>
      <c r="C292" s="86"/>
      <c r="D292" s="86"/>
    </row>
    <row r="293" spans="1:4">
      <c r="A293" s="86"/>
      <c r="B293" s="86"/>
      <c r="C293" s="86"/>
      <c r="D293" s="86"/>
    </row>
    <row r="294" spans="1:4">
      <c r="A294" s="86"/>
      <c r="B294" s="86"/>
      <c r="C294" s="86"/>
      <c r="D294" s="86"/>
    </row>
    <row r="295" spans="1:4">
      <c r="A295" s="86"/>
      <c r="B295" s="86"/>
      <c r="C295" s="86"/>
      <c r="D295" s="86"/>
    </row>
    <row r="296" spans="1:4">
      <c r="A296" s="86"/>
      <c r="B296" s="86"/>
      <c r="C296" s="86"/>
      <c r="D296" s="86"/>
    </row>
    <row r="297" spans="1:4">
      <c r="A297" s="86"/>
      <c r="B297" s="86"/>
      <c r="C297" s="86"/>
      <c r="D297" s="86"/>
    </row>
    <row r="298" spans="1:4">
      <c r="A298" s="86"/>
      <c r="B298" s="86"/>
      <c r="C298" s="86"/>
      <c r="D298" s="86"/>
    </row>
    <row r="299" spans="1:4">
      <c r="A299" s="86"/>
      <c r="B299" s="86"/>
      <c r="C299" s="86"/>
      <c r="D299" s="86"/>
    </row>
    <row r="300" spans="1:4">
      <c r="A300" s="86"/>
      <c r="B300" s="86"/>
      <c r="C300" s="86"/>
      <c r="D300" s="86"/>
    </row>
    <row r="301" spans="1:4">
      <c r="A301" s="86"/>
      <c r="B301" s="86"/>
      <c r="C301" s="86"/>
      <c r="D301" s="86"/>
    </row>
    <row r="302" spans="1:4">
      <c r="A302" s="86"/>
      <c r="B302" s="86"/>
      <c r="C302" s="86"/>
      <c r="D302" s="86"/>
    </row>
    <row r="303" spans="1:4">
      <c r="A303" s="86"/>
      <c r="B303" s="86"/>
      <c r="C303" s="86"/>
      <c r="D303" s="86"/>
    </row>
    <row r="304" spans="1:4">
      <c r="A304" s="86"/>
      <c r="B304" s="86"/>
      <c r="C304" s="86"/>
      <c r="D304" s="86"/>
    </row>
    <row r="305" spans="1:4">
      <c r="A305" s="86"/>
      <c r="B305" s="86"/>
      <c r="C305" s="86"/>
      <c r="D305" s="86"/>
    </row>
    <row r="306" spans="1:4">
      <c r="A306" s="86"/>
      <c r="B306" s="86"/>
      <c r="C306" s="86"/>
      <c r="D306" s="86"/>
    </row>
    <row r="307" spans="1:4">
      <c r="A307" s="86"/>
      <c r="B307" s="86"/>
      <c r="C307" s="86"/>
      <c r="D307" s="86"/>
    </row>
    <row r="308" spans="1:4">
      <c r="A308" s="86"/>
      <c r="B308" s="86"/>
      <c r="C308" s="86"/>
      <c r="D308" s="86"/>
    </row>
  </sheetData>
  <mergeCells count="99">
    <mergeCell ref="A25:D25"/>
    <mergeCell ref="A6:H6"/>
    <mergeCell ref="A7:H7"/>
    <mergeCell ref="A8:H8"/>
    <mergeCell ref="A9:H9"/>
    <mergeCell ref="A10:H10"/>
    <mergeCell ref="E37:E38"/>
    <mergeCell ref="A38:D38"/>
    <mergeCell ref="A26:H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H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H84"/>
    <mergeCell ref="A85:D85"/>
    <mergeCell ref="A86:D86"/>
    <mergeCell ref="A87:D87"/>
    <mergeCell ref="A88:D88"/>
    <mergeCell ref="A89:D89"/>
    <mergeCell ref="A90:D90"/>
    <mergeCell ref="A92:D92"/>
    <mergeCell ref="A93:D93"/>
    <mergeCell ref="E93:E97"/>
    <mergeCell ref="A94:D94"/>
    <mergeCell ref="A95:D95"/>
    <mergeCell ref="A96:D96"/>
    <mergeCell ref="A97:D97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H106"/>
    <mergeCell ref="A107:D107"/>
    <mergeCell ref="A109:E109"/>
    <mergeCell ref="B120:E120"/>
    <mergeCell ref="G120:H120"/>
    <mergeCell ref="B122:E122"/>
    <mergeCell ref="G122:H122"/>
  </mergeCells>
  <dataValidations count="5">
    <dataValidation type="list" allowBlank="1" showInputMessage="1" showErrorMessage="1" sqref="Q8:Q18">
      <formula1>$H$12</formula1>
    </dataValidation>
    <dataValidation type="list" allowBlank="1" showInputMessage="1" showErrorMessage="1" sqref="H12">
      <formula1>Новаядата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08"/>
  <sheetViews>
    <sheetView topLeftCell="A103" workbookViewId="0">
      <selection activeCell="G103" sqref="G1:G1048576"/>
    </sheetView>
  </sheetViews>
  <sheetFormatPr defaultRowHeight="12.75" outlineLevelRow="1"/>
  <cols>
    <col min="1" max="4" width="15" customWidth="1"/>
    <col min="5" max="5" width="20.140625" customWidth="1"/>
    <col min="6" max="6" width="12.42578125" customWidth="1"/>
    <col min="7" max="7" width="18.42578125" customWidth="1"/>
    <col min="8" max="8" width="16.5703125" customWidth="1"/>
    <col min="9" max="9" width="9.140625" style="22"/>
    <col min="14" max="14" width="9.140625" customWidth="1"/>
    <col min="15" max="15" width="10.140625" bestFit="1" customWidth="1"/>
    <col min="16" max="27" width="9.140625" hidden="1" customWidth="1"/>
    <col min="28" max="38" width="9.140625" customWidth="1"/>
    <col min="39" max="39" width="9.7109375" bestFit="1" customWidth="1"/>
  </cols>
  <sheetData>
    <row r="1" spans="1:26" ht="11.25" hidden="1" customHeight="1" outlineLevel="1">
      <c r="A1" s="114"/>
      <c r="B1" s="114"/>
      <c r="C1" s="114"/>
      <c r="D1" s="114"/>
      <c r="E1" s="115"/>
      <c r="F1" s="115"/>
      <c r="G1" s="115"/>
      <c r="H1" s="116" t="s">
        <v>0</v>
      </c>
      <c r="I1" s="117"/>
    </row>
    <row r="2" spans="1:26" ht="11.25" hidden="1" customHeight="1" outlineLevel="1">
      <c r="A2" s="114"/>
      <c r="B2" s="114"/>
      <c r="C2" s="114"/>
      <c r="D2" s="114"/>
      <c r="E2" s="115"/>
      <c r="F2" s="115"/>
      <c r="G2" s="115"/>
      <c r="H2" s="116" t="s">
        <v>215</v>
      </c>
      <c r="I2" s="117"/>
      <c r="P2" s="112" t="s">
        <v>216</v>
      </c>
      <c r="Q2" s="112"/>
      <c r="R2" s="112"/>
      <c r="V2" s="112" t="s">
        <v>217</v>
      </c>
      <c r="W2" s="112"/>
      <c r="X2" s="112"/>
      <c r="Y2" s="112"/>
      <c r="Z2" s="112"/>
    </row>
    <row r="3" spans="1:26" ht="11.25" hidden="1" customHeight="1" outlineLevel="1">
      <c r="A3" s="114"/>
      <c r="B3" s="114"/>
      <c r="C3" s="114"/>
      <c r="D3" s="114"/>
      <c r="E3" s="115"/>
      <c r="F3" s="115"/>
      <c r="G3" s="115"/>
      <c r="H3" s="116" t="s">
        <v>218</v>
      </c>
      <c r="I3" s="117"/>
      <c r="P3" s="112" t="s">
        <v>219</v>
      </c>
      <c r="Q3" s="112"/>
      <c r="R3" s="112"/>
      <c r="V3" s="112" t="s">
        <v>220</v>
      </c>
      <c r="W3" s="112"/>
      <c r="X3" s="112"/>
      <c r="Y3" s="112"/>
      <c r="Z3" s="112"/>
    </row>
    <row r="4" spans="1:26" ht="11.25" hidden="1" customHeight="1" outlineLevel="1">
      <c r="A4" s="114"/>
      <c r="B4" s="114"/>
      <c r="C4" s="114"/>
      <c r="D4" s="114"/>
      <c r="E4" s="115"/>
      <c r="F4" s="115"/>
      <c r="G4" s="115"/>
      <c r="H4" s="116" t="s">
        <v>221</v>
      </c>
      <c r="I4" s="117"/>
      <c r="P4" s="112" t="s">
        <v>222</v>
      </c>
      <c r="Q4" s="112"/>
      <c r="R4" s="112"/>
      <c r="V4" s="112" t="s">
        <v>223</v>
      </c>
      <c r="W4" s="112"/>
      <c r="X4" s="112"/>
      <c r="Y4" s="112"/>
      <c r="Z4" s="112"/>
    </row>
    <row r="5" spans="1:26" ht="15" hidden="1" outlineLevel="1">
      <c r="A5" s="115"/>
      <c r="B5" s="115"/>
      <c r="C5" s="115"/>
      <c r="D5" s="115"/>
      <c r="E5" s="115"/>
      <c r="F5" s="115"/>
      <c r="G5" s="115"/>
      <c r="H5" s="115"/>
      <c r="I5" s="117"/>
      <c r="P5" s="112" t="s">
        <v>224</v>
      </c>
      <c r="Q5" s="112"/>
      <c r="R5" s="112"/>
      <c r="V5" s="112" t="s">
        <v>225</v>
      </c>
      <c r="W5" s="112"/>
      <c r="X5" s="112"/>
      <c r="Y5" s="112"/>
      <c r="Z5" s="112"/>
    </row>
    <row r="6" spans="1:26" ht="15.75" hidden="1" outlineLevel="1">
      <c r="A6" s="257" t="s">
        <v>226</v>
      </c>
      <c r="B6" s="257"/>
      <c r="C6" s="257"/>
      <c r="D6" s="257"/>
      <c r="E6" s="257"/>
      <c r="F6" s="257"/>
      <c r="G6" s="257"/>
      <c r="H6" s="257"/>
      <c r="I6" s="117"/>
      <c r="P6" s="112" t="s">
        <v>227</v>
      </c>
      <c r="Q6" s="112"/>
      <c r="R6" s="112"/>
      <c r="V6" s="112" t="s">
        <v>228</v>
      </c>
      <c r="W6" s="112"/>
      <c r="X6" s="112"/>
      <c r="Y6" s="112"/>
      <c r="Z6" s="112"/>
    </row>
    <row r="7" spans="1:26" ht="15" hidden="1" outlineLevel="1">
      <c r="A7" s="258" t="s">
        <v>229</v>
      </c>
      <c r="B7" s="258"/>
      <c r="C7" s="258"/>
      <c r="D7" s="258"/>
      <c r="E7" s="258"/>
      <c r="F7" s="258"/>
      <c r="G7" s="258"/>
      <c r="H7" s="258"/>
      <c r="I7" s="117"/>
      <c r="P7" s="112" t="s">
        <v>230</v>
      </c>
      <c r="Q7" s="112"/>
      <c r="R7" s="112"/>
      <c r="V7" s="112" t="s">
        <v>231</v>
      </c>
      <c r="W7" s="112"/>
      <c r="X7" s="112"/>
      <c r="Y7" s="112"/>
      <c r="Z7" s="112"/>
    </row>
    <row r="8" spans="1:26" ht="15" hidden="1" outlineLevel="1">
      <c r="A8" s="258" t="s">
        <v>232</v>
      </c>
      <c r="B8" s="258"/>
      <c r="C8" s="258"/>
      <c r="D8" s="258"/>
      <c r="E8" s="258"/>
      <c r="F8" s="258"/>
      <c r="G8" s="258"/>
      <c r="H8" s="258"/>
      <c r="I8" s="117"/>
      <c r="P8" s="112" t="s">
        <v>233</v>
      </c>
      <c r="Q8" s="112"/>
      <c r="R8" s="112"/>
      <c r="V8" s="112" t="s">
        <v>234</v>
      </c>
      <c r="W8" s="112"/>
      <c r="X8" s="112"/>
      <c r="Y8" s="112"/>
      <c r="Z8" s="112"/>
    </row>
    <row r="9" spans="1:26" ht="15" hidden="1" outlineLevel="1">
      <c r="A9" s="258" t="s">
        <v>235</v>
      </c>
      <c r="B9" s="258"/>
      <c r="C9" s="258"/>
      <c r="D9" s="258"/>
      <c r="E9" s="258"/>
      <c r="F9" s="258"/>
      <c r="G9" s="258"/>
      <c r="H9" s="258"/>
      <c r="I9" s="117"/>
      <c r="P9" s="112" t="s">
        <v>236</v>
      </c>
      <c r="Q9" s="112"/>
      <c r="R9" s="112"/>
      <c r="V9" s="112" t="s">
        <v>237</v>
      </c>
      <c r="W9" s="112"/>
      <c r="X9" s="112"/>
      <c r="Y9" s="112"/>
      <c r="Z9" s="112"/>
    </row>
    <row r="10" spans="1:26" ht="15" hidden="1" outlineLevel="1">
      <c r="A10" s="258" t="s">
        <v>238</v>
      </c>
      <c r="B10" s="258"/>
      <c r="C10" s="258"/>
      <c r="D10" s="258"/>
      <c r="E10" s="258"/>
      <c r="F10" s="258"/>
      <c r="G10" s="258"/>
      <c r="H10" s="258"/>
      <c r="I10" s="117"/>
      <c r="P10" s="112" t="s">
        <v>239</v>
      </c>
      <c r="Q10" s="112"/>
      <c r="R10" s="112"/>
      <c r="V10" s="112" t="s">
        <v>240</v>
      </c>
      <c r="W10" s="112"/>
      <c r="X10" s="112"/>
      <c r="Y10" s="112"/>
      <c r="Z10" s="112"/>
    </row>
    <row r="11" spans="1:26" ht="15" hidden="1" outlineLevel="1">
      <c r="A11" s="115"/>
      <c r="B11" s="115"/>
      <c r="C11" s="115"/>
      <c r="D11" s="115"/>
      <c r="E11" s="115"/>
      <c r="F11" s="115"/>
      <c r="G11" s="115"/>
      <c r="H11" s="115"/>
      <c r="I11" s="117"/>
      <c r="P11" s="112" t="s">
        <v>241</v>
      </c>
      <c r="Q11" s="112"/>
      <c r="R11" s="112"/>
      <c r="V11" s="112" t="s">
        <v>242</v>
      </c>
      <c r="W11" s="112"/>
      <c r="X11" s="112"/>
      <c r="Y11" s="112"/>
      <c r="Z11" s="112"/>
    </row>
    <row r="12" spans="1:26" ht="15" hidden="1" outlineLevel="1">
      <c r="A12" s="118" t="s">
        <v>243</v>
      </c>
      <c r="B12" s="118"/>
      <c r="C12" s="118"/>
      <c r="D12" s="118"/>
      <c r="E12" s="115"/>
      <c r="F12" s="115"/>
      <c r="G12" s="119"/>
      <c r="H12" s="120" t="s">
        <v>244</v>
      </c>
      <c r="I12" s="117"/>
      <c r="P12" s="112" t="s">
        <v>244</v>
      </c>
      <c r="Q12" s="112"/>
      <c r="R12" s="112"/>
      <c r="V12" s="112" t="s">
        <v>245</v>
      </c>
      <c r="W12" s="112"/>
      <c r="X12" s="112"/>
      <c r="Y12" s="112"/>
      <c r="Z12" s="112"/>
    </row>
    <row r="13" spans="1:26" ht="15" hidden="1" outlineLevel="1">
      <c r="A13" s="115"/>
      <c r="B13" s="115"/>
      <c r="C13" s="115"/>
      <c r="D13" s="115"/>
      <c r="E13" s="115"/>
      <c r="F13" s="115"/>
      <c r="G13" s="115"/>
      <c r="H13" s="115"/>
      <c r="I13" s="117"/>
      <c r="P13" s="112" t="s">
        <v>246</v>
      </c>
      <c r="Q13" s="112"/>
      <c r="R13" s="112"/>
      <c r="V13" s="112" t="s">
        <v>247</v>
      </c>
      <c r="W13" s="112"/>
      <c r="X13" s="112"/>
      <c r="Y13" s="112"/>
      <c r="Z13" s="112"/>
    </row>
    <row r="14" spans="1:26" ht="15" hidden="1" outlineLevel="1">
      <c r="A14" s="115"/>
      <c r="B14" s="115"/>
      <c r="C14" s="115"/>
      <c r="D14" s="115"/>
      <c r="E14" s="115"/>
      <c r="F14" s="115"/>
      <c r="G14" s="115"/>
      <c r="H14" s="115"/>
      <c r="I14" s="117"/>
      <c r="P14" s="112" t="s">
        <v>248</v>
      </c>
      <c r="Q14" s="112"/>
      <c r="R14" s="112"/>
      <c r="V14" s="112" t="s">
        <v>249</v>
      </c>
      <c r="W14" s="112"/>
      <c r="X14" s="112"/>
      <c r="Y14" s="112"/>
      <c r="Z14" s="112"/>
    </row>
    <row r="15" spans="1:26" ht="15" hidden="1" outlineLevel="1">
      <c r="A15" s="115" t="s">
        <v>250</v>
      </c>
      <c r="B15" s="115"/>
      <c r="C15" s="115"/>
      <c r="D15" s="115"/>
      <c r="E15" s="115"/>
      <c r="F15" s="115"/>
      <c r="G15" s="115"/>
      <c r="H15" s="115"/>
      <c r="I15" s="117"/>
      <c r="P15" s="112" t="s">
        <v>251</v>
      </c>
      <c r="Q15" s="112"/>
      <c r="R15" s="112"/>
      <c r="V15" s="112" t="s">
        <v>252</v>
      </c>
      <c r="W15" s="112"/>
      <c r="X15" s="112"/>
      <c r="Y15" s="112"/>
      <c r="Z15" s="112"/>
    </row>
    <row r="16" spans="1:26" ht="15" hidden="1" outlineLevel="1">
      <c r="A16" s="115" t="s">
        <v>253</v>
      </c>
      <c r="B16" s="115"/>
      <c r="C16" s="115"/>
      <c r="D16" s="115"/>
      <c r="E16" s="115"/>
      <c r="F16" s="115"/>
      <c r="G16" s="115"/>
      <c r="H16" s="115"/>
      <c r="I16" s="117"/>
      <c r="P16" s="112" t="s">
        <v>254</v>
      </c>
      <c r="Q16" s="112"/>
      <c r="R16" s="112"/>
      <c r="V16" s="112" t="s">
        <v>255</v>
      </c>
      <c r="W16" s="112"/>
      <c r="X16" s="112"/>
      <c r="Y16" s="112"/>
      <c r="Z16" s="112"/>
    </row>
    <row r="17" spans="1:26" ht="15" hidden="1" outlineLevel="1">
      <c r="A17" s="115" t="s">
        <v>256</v>
      </c>
      <c r="B17" s="115"/>
      <c r="C17" s="115"/>
      <c r="D17" s="115"/>
      <c r="E17" s="115"/>
      <c r="F17" s="115"/>
      <c r="G17" s="115"/>
      <c r="H17" s="115"/>
      <c r="I17" s="117"/>
      <c r="P17" s="112" t="s">
        <v>257</v>
      </c>
      <c r="Q17" s="112"/>
      <c r="R17" s="112"/>
      <c r="V17" s="112" t="s">
        <v>258</v>
      </c>
      <c r="W17" s="112"/>
      <c r="X17" s="112"/>
      <c r="Y17" s="112"/>
      <c r="Z17" s="112"/>
    </row>
    <row r="18" spans="1:26" ht="15" hidden="1" outlineLevel="1">
      <c r="A18" s="115" t="s">
        <v>259</v>
      </c>
      <c r="B18" s="115"/>
      <c r="C18" s="115"/>
      <c r="D18" s="115"/>
      <c r="E18" s="115"/>
      <c r="F18" s="115"/>
      <c r="G18" s="115"/>
      <c r="H18" s="115"/>
      <c r="I18" s="117"/>
      <c r="P18" s="112" t="s">
        <v>260</v>
      </c>
      <c r="Q18" s="112"/>
      <c r="R18" s="112"/>
      <c r="V18" s="112" t="s">
        <v>261</v>
      </c>
      <c r="W18" s="112"/>
      <c r="X18" s="112"/>
      <c r="Y18" s="112"/>
      <c r="Z18" s="112"/>
    </row>
    <row r="19" spans="1:26" ht="15" hidden="1" outlineLevel="1">
      <c r="A19" s="115" t="s">
        <v>262</v>
      </c>
      <c r="B19" s="115"/>
      <c r="C19" s="115"/>
      <c r="D19" s="115"/>
      <c r="E19" s="115"/>
      <c r="F19" s="115"/>
      <c r="G19" s="115"/>
      <c r="H19" s="115"/>
      <c r="I19" s="117"/>
      <c r="P19" s="112" t="s">
        <v>263</v>
      </c>
      <c r="Q19" s="112"/>
      <c r="R19" s="112"/>
      <c r="V19" s="112" t="s">
        <v>264</v>
      </c>
      <c r="W19" s="112"/>
      <c r="X19" s="112"/>
      <c r="Y19" s="112"/>
      <c r="Z19" s="112"/>
    </row>
    <row r="20" spans="1:26" ht="15" hidden="1" outlineLevel="1">
      <c r="A20" s="115" t="s">
        <v>265</v>
      </c>
      <c r="B20" s="115"/>
      <c r="C20" s="115"/>
      <c r="D20" s="115"/>
      <c r="E20" s="115"/>
      <c r="F20" s="115"/>
      <c r="G20" s="115"/>
      <c r="H20" s="115"/>
      <c r="I20" s="117"/>
      <c r="P20" s="112" t="s">
        <v>266</v>
      </c>
      <c r="Q20" s="112"/>
      <c r="R20" s="112"/>
      <c r="V20" s="112" t="s">
        <v>267</v>
      </c>
      <c r="W20" s="112"/>
      <c r="X20" s="112"/>
      <c r="Y20" s="112"/>
      <c r="Z20" s="112"/>
    </row>
    <row r="21" spans="1:26" ht="15" hidden="1" outlineLevel="1">
      <c r="A21" s="115" t="s">
        <v>268</v>
      </c>
      <c r="B21" s="115"/>
      <c r="C21" s="115"/>
      <c r="D21" s="115"/>
      <c r="E21" s="115"/>
      <c r="F21" s="115"/>
      <c r="G21" s="115"/>
      <c r="H21" s="115"/>
      <c r="I21" s="117"/>
      <c r="P21" s="112" t="s">
        <v>269</v>
      </c>
      <c r="Q21" s="112"/>
      <c r="R21" s="112"/>
      <c r="V21" s="112" t="s">
        <v>270</v>
      </c>
      <c r="W21" s="112"/>
      <c r="X21" s="112"/>
      <c r="Y21" s="112"/>
      <c r="Z21" s="112"/>
    </row>
    <row r="22" spans="1:26" ht="15" hidden="1" outlineLevel="1">
      <c r="A22" s="115" t="s">
        <v>271</v>
      </c>
      <c r="B22" s="115"/>
      <c r="C22" s="115"/>
      <c r="D22" s="115"/>
      <c r="E22" s="115"/>
      <c r="F22" s="115"/>
      <c r="G22" s="115"/>
      <c r="H22" s="115"/>
      <c r="I22" s="117"/>
      <c r="P22" s="112" t="s">
        <v>272</v>
      </c>
      <c r="Q22" s="112"/>
      <c r="R22" s="112"/>
      <c r="V22" s="112" t="s">
        <v>273</v>
      </c>
      <c r="W22" s="112"/>
      <c r="X22" s="112"/>
      <c r="Y22" s="112"/>
      <c r="Z22" s="112"/>
    </row>
    <row r="23" spans="1:26" ht="15" hidden="1" outlineLevel="1">
      <c r="A23" s="115" t="s">
        <v>274</v>
      </c>
      <c r="B23" s="115"/>
      <c r="C23" s="115"/>
      <c r="D23" s="115"/>
      <c r="E23" s="115"/>
      <c r="F23" s="115"/>
      <c r="G23" s="115"/>
      <c r="H23" s="115"/>
      <c r="I23" s="117"/>
      <c r="P23" s="112" t="s">
        <v>275</v>
      </c>
      <c r="Q23" s="112"/>
      <c r="R23" s="112"/>
      <c r="V23" s="112" t="s">
        <v>276</v>
      </c>
      <c r="W23" s="112"/>
      <c r="X23" s="112"/>
      <c r="Y23" s="112"/>
      <c r="Z23" s="112"/>
    </row>
    <row r="24" spans="1:26" ht="15" hidden="1" outlineLevel="1">
      <c r="A24" s="115"/>
      <c r="B24" s="115"/>
      <c r="C24" s="115"/>
      <c r="D24" s="115"/>
      <c r="E24" s="115"/>
      <c r="F24" s="115"/>
      <c r="G24" s="115"/>
      <c r="H24" s="115"/>
      <c r="I24" s="117"/>
      <c r="P24" s="112" t="s">
        <v>277</v>
      </c>
      <c r="Q24" s="112"/>
      <c r="R24" s="112"/>
      <c r="V24" s="112" t="s">
        <v>278</v>
      </c>
      <c r="W24" s="112"/>
      <c r="X24" s="112"/>
      <c r="Y24" s="112"/>
      <c r="Z24" s="112"/>
    </row>
    <row r="25" spans="1:26" ht="76.5" collapsed="1">
      <c r="A25" s="256" t="s">
        <v>279</v>
      </c>
      <c r="B25" s="256"/>
      <c r="C25" s="256"/>
      <c r="D25" s="256"/>
      <c r="E25" s="121" t="s">
        <v>280</v>
      </c>
      <c r="F25" s="121" t="s">
        <v>281</v>
      </c>
      <c r="G25" s="121" t="s">
        <v>282</v>
      </c>
      <c r="H25" s="121" t="s">
        <v>283</v>
      </c>
      <c r="I25" s="117"/>
    </row>
    <row r="26" spans="1:26" ht="41.25" customHeight="1">
      <c r="A26" s="251" t="s">
        <v>49</v>
      </c>
      <c r="B26" s="251"/>
      <c r="C26" s="251"/>
      <c r="D26" s="251"/>
      <c r="E26" s="251"/>
      <c r="F26" s="251"/>
      <c r="G26" s="251"/>
      <c r="H26" s="251"/>
      <c r="I26" s="117"/>
    </row>
    <row r="27" spans="1:26" ht="14.25" customHeight="1">
      <c r="A27" s="244" t="s">
        <v>51</v>
      </c>
      <c r="B27" s="244"/>
      <c r="C27" s="244"/>
      <c r="D27" s="244"/>
      <c r="E27" s="122"/>
      <c r="F27" s="123">
        <f>'Лицевой счет'!C19</f>
        <v>1168.5</v>
      </c>
      <c r="G27" s="124">
        <f>'[1]Отчет по наряд-заданиям'!AD166</f>
        <v>0</v>
      </c>
      <c r="H27" s="125">
        <f>G27/F27</f>
        <v>0</v>
      </c>
      <c r="I27" s="117">
        <v>1</v>
      </c>
    </row>
    <row r="28" spans="1:26" ht="22.5" customHeight="1">
      <c r="A28" s="243" t="s">
        <v>52</v>
      </c>
      <c r="B28" s="243"/>
      <c r="C28" s="243"/>
      <c r="D28" s="243"/>
      <c r="E28" s="48" t="s">
        <v>53</v>
      </c>
      <c r="F28" s="126"/>
      <c r="G28" s="127"/>
      <c r="H28" s="128"/>
      <c r="I28" s="117"/>
    </row>
    <row r="29" spans="1:26" ht="14.25" customHeight="1">
      <c r="A29" s="244" t="s">
        <v>55</v>
      </c>
      <c r="B29" s="244"/>
      <c r="C29" s="244"/>
      <c r="D29" s="244"/>
      <c r="E29" s="122"/>
      <c r="F29" s="123">
        <f>'Лицевой счет'!C19</f>
        <v>1168.5</v>
      </c>
      <c r="G29" s="124">
        <f>'[1]Отчет по наряд-заданиям'!AD167</f>
        <v>0</v>
      </c>
      <c r="H29" s="125">
        <f>G29/F29</f>
        <v>0</v>
      </c>
      <c r="I29" s="117">
        <v>2</v>
      </c>
    </row>
    <row r="30" spans="1:26" ht="12.75" customHeight="1">
      <c r="A30" s="243" t="s">
        <v>56</v>
      </c>
      <c r="B30" s="243"/>
      <c r="C30" s="243"/>
      <c r="D30" s="243"/>
      <c r="E30" s="255" t="s">
        <v>86</v>
      </c>
      <c r="F30" s="129"/>
      <c r="G30" s="130"/>
      <c r="H30" s="131"/>
      <c r="I30" s="117"/>
    </row>
    <row r="31" spans="1:26" ht="46.5" customHeight="1">
      <c r="A31" s="243" t="s">
        <v>57</v>
      </c>
      <c r="B31" s="243"/>
      <c r="C31" s="243"/>
      <c r="D31" s="243"/>
      <c r="E31" s="255"/>
      <c r="F31" s="132"/>
      <c r="G31" s="133"/>
      <c r="H31" s="134"/>
      <c r="I31" s="117"/>
    </row>
    <row r="32" spans="1:26" ht="23.25" customHeight="1">
      <c r="A32" s="246" t="s">
        <v>58</v>
      </c>
      <c r="B32" s="246"/>
      <c r="C32" s="246"/>
      <c r="D32" s="246"/>
      <c r="E32" s="255"/>
      <c r="F32" s="135"/>
      <c r="G32" s="136"/>
      <c r="H32" s="137"/>
      <c r="I32" s="117"/>
    </row>
    <row r="33" spans="1:9" ht="28.5" customHeight="1">
      <c r="A33" s="244" t="s">
        <v>60</v>
      </c>
      <c r="B33" s="244"/>
      <c r="C33" s="244"/>
      <c r="D33" s="244"/>
      <c r="E33" s="138"/>
      <c r="F33" s="123">
        <f>'Лицевой счет'!C19</f>
        <v>1168.5</v>
      </c>
      <c r="G33" s="124">
        <f>'[1]Отчет по наряд-заданиям'!AD168</f>
        <v>0</v>
      </c>
      <c r="H33" s="125">
        <f>G33/F33</f>
        <v>0</v>
      </c>
      <c r="I33" s="117">
        <v>3</v>
      </c>
    </row>
    <row r="34" spans="1:9" ht="45" customHeight="1">
      <c r="A34" s="243" t="s">
        <v>61</v>
      </c>
      <c r="B34" s="243"/>
      <c r="C34" s="243"/>
      <c r="D34" s="243"/>
      <c r="E34" s="48" t="s">
        <v>53</v>
      </c>
      <c r="F34" s="129"/>
      <c r="G34" s="130"/>
      <c r="H34" s="131"/>
      <c r="I34" s="117"/>
    </row>
    <row r="35" spans="1:9" ht="34.5" customHeight="1">
      <c r="A35" s="243" t="s">
        <v>62</v>
      </c>
      <c r="B35" s="243"/>
      <c r="C35" s="243"/>
      <c r="D35" s="243"/>
      <c r="E35" s="48" t="s">
        <v>63</v>
      </c>
      <c r="F35" s="135"/>
      <c r="G35" s="136"/>
      <c r="H35" s="137"/>
      <c r="I35" s="117"/>
    </row>
    <row r="36" spans="1:9" ht="29.25" customHeight="1">
      <c r="A36" s="244" t="s">
        <v>65</v>
      </c>
      <c r="B36" s="244"/>
      <c r="C36" s="244"/>
      <c r="D36" s="244"/>
      <c r="E36" s="138"/>
      <c r="F36" s="123">
        <f>'Лицевой счет'!C19</f>
        <v>1168.5</v>
      </c>
      <c r="G36" s="124">
        <f>'[1]Отчет по наряд-заданиям'!AD169</f>
        <v>0</v>
      </c>
      <c r="H36" s="125">
        <f>G36/F36</f>
        <v>0</v>
      </c>
      <c r="I36" s="117">
        <v>4</v>
      </c>
    </row>
    <row r="37" spans="1:9" ht="25.5" customHeight="1">
      <c r="A37" s="243" t="s">
        <v>66</v>
      </c>
      <c r="B37" s="243"/>
      <c r="C37" s="243"/>
      <c r="D37" s="243"/>
      <c r="E37" s="255" t="s">
        <v>53</v>
      </c>
      <c r="F37" s="129"/>
      <c r="G37" s="130"/>
      <c r="H37" s="131"/>
      <c r="I37" s="117"/>
    </row>
    <row r="38" spans="1:9" ht="23.25" customHeight="1">
      <c r="A38" s="243" t="s">
        <v>67</v>
      </c>
      <c r="B38" s="243"/>
      <c r="C38" s="243"/>
      <c r="D38" s="243"/>
      <c r="E38" s="255"/>
      <c r="F38" s="132"/>
      <c r="G38" s="133"/>
      <c r="H38" s="134"/>
      <c r="I38" s="117"/>
    </row>
    <row r="39" spans="1:9" ht="24" customHeight="1">
      <c r="A39" s="243" t="s">
        <v>68</v>
      </c>
      <c r="B39" s="243"/>
      <c r="C39" s="243"/>
      <c r="D39" s="243"/>
      <c r="E39" s="48" t="s">
        <v>63</v>
      </c>
      <c r="F39" s="135"/>
      <c r="G39" s="136"/>
      <c r="H39" s="137"/>
      <c r="I39" s="117"/>
    </row>
    <row r="40" spans="1:9" ht="41.25" customHeight="1">
      <c r="A40" s="244" t="s">
        <v>70</v>
      </c>
      <c r="B40" s="244"/>
      <c r="C40" s="244"/>
      <c r="D40" s="244"/>
      <c r="E40" s="138"/>
      <c r="F40" s="123">
        <f>'Лицевой счет'!C19</f>
        <v>1168.5</v>
      </c>
      <c r="G40" s="124">
        <f>'[1]Отчет по наряд-заданиям'!AD170</f>
        <v>0</v>
      </c>
      <c r="H40" s="139">
        <f>G40/F40</f>
        <v>0</v>
      </c>
      <c r="I40" s="117">
        <v>5</v>
      </c>
    </row>
    <row r="41" spans="1:9" ht="33" customHeight="1">
      <c r="A41" s="243" t="s">
        <v>71</v>
      </c>
      <c r="B41" s="243"/>
      <c r="C41" s="243"/>
      <c r="D41" s="243"/>
      <c r="E41" s="48" t="s">
        <v>53</v>
      </c>
      <c r="F41" s="129"/>
      <c r="G41" s="130"/>
      <c r="H41" s="131"/>
      <c r="I41" s="117"/>
    </row>
    <row r="42" spans="1:9" ht="22.5" customHeight="1">
      <c r="A42" s="243" t="s">
        <v>68</v>
      </c>
      <c r="B42" s="243"/>
      <c r="C42" s="243"/>
      <c r="D42" s="243"/>
      <c r="E42" s="48" t="s">
        <v>63</v>
      </c>
      <c r="F42" s="135"/>
      <c r="G42" s="136"/>
      <c r="H42" s="137"/>
      <c r="I42" s="117"/>
    </row>
    <row r="43" spans="1:9" ht="28.5" customHeight="1">
      <c r="A43" s="244" t="s">
        <v>73</v>
      </c>
      <c r="B43" s="244"/>
      <c r="C43" s="244"/>
      <c r="D43" s="244"/>
      <c r="E43" s="122"/>
      <c r="F43" s="123">
        <f>'Лицевой счет'!C19</f>
        <v>1168.5</v>
      </c>
      <c r="G43" s="124">
        <f>'[1]Отчет по наряд-заданиям'!AD171</f>
        <v>0</v>
      </c>
      <c r="H43" s="125">
        <f>G43/F43</f>
        <v>0</v>
      </c>
      <c r="I43" s="117">
        <v>6</v>
      </c>
    </row>
    <row r="44" spans="1:9" ht="12" customHeight="1">
      <c r="A44" s="246" t="s">
        <v>74</v>
      </c>
      <c r="B44" s="246"/>
      <c r="C44" s="246"/>
      <c r="D44" s="246"/>
      <c r="E44" s="48" t="s">
        <v>53</v>
      </c>
      <c r="F44" s="129"/>
      <c r="G44" s="130"/>
      <c r="H44" s="140"/>
      <c r="I44" s="117"/>
    </row>
    <row r="45" spans="1:9" ht="21.75" customHeight="1">
      <c r="A45" s="243" t="s">
        <v>75</v>
      </c>
      <c r="B45" s="243"/>
      <c r="C45" s="243"/>
      <c r="D45" s="243"/>
      <c r="E45" s="255" t="s">
        <v>63</v>
      </c>
      <c r="F45" s="132"/>
      <c r="G45" s="133"/>
      <c r="H45" s="141"/>
      <c r="I45" s="117"/>
    </row>
    <row r="46" spans="1:9" ht="21.75" customHeight="1">
      <c r="A46" s="243" t="s">
        <v>76</v>
      </c>
      <c r="B46" s="243"/>
      <c r="C46" s="243"/>
      <c r="D46" s="243"/>
      <c r="E46" s="255"/>
      <c r="F46" s="135"/>
      <c r="G46" s="136"/>
      <c r="H46" s="142"/>
      <c r="I46" s="117"/>
    </row>
    <row r="47" spans="1:9" ht="25.5" customHeight="1">
      <c r="A47" s="244" t="s">
        <v>78</v>
      </c>
      <c r="B47" s="244"/>
      <c r="C47" s="244"/>
      <c r="D47" s="244"/>
      <c r="E47" s="122"/>
      <c r="F47" s="123">
        <f>'Лицевой счет'!C19</f>
        <v>1168.5</v>
      </c>
      <c r="G47" s="124">
        <f>'[1]Отчет по наряд-заданиям'!AD172</f>
        <v>0</v>
      </c>
      <c r="H47" s="125">
        <f>G47/F47</f>
        <v>0</v>
      </c>
      <c r="I47" s="117">
        <v>7</v>
      </c>
    </row>
    <row r="48" spans="1:9" ht="23.25" customHeight="1">
      <c r="A48" s="243" t="s">
        <v>79</v>
      </c>
      <c r="B48" s="243"/>
      <c r="C48" s="243"/>
      <c r="D48" s="243"/>
      <c r="E48" s="48" t="s">
        <v>53</v>
      </c>
      <c r="F48" s="129"/>
      <c r="G48" s="130"/>
      <c r="H48" s="131"/>
      <c r="I48" s="117"/>
    </row>
    <row r="49" spans="1:9" ht="23.25" customHeight="1">
      <c r="A49" s="243" t="s">
        <v>80</v>
      </c>
      <c r="B49" s="243"/>
      <c r="C49" s="243"/>
      <c r="D49" s="243"/>
      <c r="E49" s="48" t="s">
        <v>81</v>
      </c>
      <c r="F49" s="135"/>
      <c r="G49" s="136"/>
      <c r="H49" s="137"/>
      <c r="I49" s="117"/>
    </row>
    <row r="50" spans="1:9" ht="29.25" customHeight="1">
      <c r="A50" s="244" t="s">
        <v>83</v>
      </c>
      <c r="B50" s="244"/>
      <c r="C50" s="244"/>
      <c r="D50" s="244"/>
      <c r="E50" s="122"/>
      <c r="F50" s="123">
        <f>'Лицевой счет'!C19</f>
        <v>1168.5</v>
      </c>
      <c r="G50" s="124">
        <f>'[1]Отчет по наряд-заданиям'!AD173</f>
        <v>0</v>
      </c>
      <c r="H50" s="125">
        <f>G50/F50</f>
        <v>0</v>
      </c>
      <c r="I50" s="117">
        <v>8</v>
      </c>
    </row>
    <row r="51" spans="1:9" ht="32.25" customHeight="1">
      <c r="A51" s="243" t="s">
        <v>84</v>
      </c>
      <c r="B51" s="243"/>
      <c r="C51" s="243"/>
      <c r="D51" s="243"/>
      <c r="E51" s="48" t="s">
        <v>53</v>
      </c>
      <c r="F51" s="129"/>
      <c r="G51" s="130"/>
      <c r="H51" s="131"/>
      <c r="I51" s="117"/>
    </row>
    <row r="52" spans="1:9" ht="24.75" customHeight="1">
      <c r="A52" s="243" t="s">
        <v>85</v>
      </c>
      <c r="B52" s="243"/>
      <c r="C52" s="243"/>
      <c r="D52" s="243"/>
      <c r="E52" s="48" t="s">
        <v>86</v>
      </c>
      <c r="F52" s="132"/>
      <c r="G52" s="133"/>
      <c r="H52" s="134"/>
      <c r="I52" s="117"/>
    </row>
    <row r="53" spans="1:9" ht="22.5" customHeight="1">
      <c r="A53" s="243" t="s">
        <v>87</v>
      </c>
      <c r="B53" s="243"/>
      <c r="C53" s="243"/>
      <c r="D53" s="243"/>
      <c r="E53" s="48" t="s">
        <v>86</v>
      </c>
      <c r="F53" s="132"/>
      <c r="G53" s="133"/>
      <c r="H53" s="134"/>
      <c r="I53" s="117"/>
    </row>
    <row r="54" spans="1:9" ht="22.5" customHeight="1">
      <c r="A54" s="246" t="s">
        <v>68</v>
      </c>
      <c r="B54" s="246"/>
      <c r="C54" s="246"/>
      <c r="D54" s="246"/>
      <c r="E54" s="48" t="s">
        <v>63</v>
      </c>
      <c r="F54" s="135"/>
      <c r="G54" s="136"/>
      <c r="H54" s="137"/>
      <c r="I54" s="117"/>
    </row>
    <row r="55" spans="1:9" ht="28.5" customHeight="1">
      <c r="A55" s="244" t="s">
        <v>89</v>
      </c>
      <c r="B55" s="244"/>
      <c r="C55" s="244"/>
      <c r="D55" s="244"/>
      <c r="E55" s="138"/>
      <c r="F55" s="123">
        <f>'Лицевой счет'!C19</f>
        <v>1168.5</v>
      </c>
      <c r="G55" s="124">
        <f>'[1]Отчет по наряд-заданиям'!AD174</f>
        <v>0</v>
      </c>
      <c r="H55" s="125">
        <f>G55/F55</f>
        <v>0</v>
      </c>
      <c r="I55" s="117">
        <v>9</v>
      </c>
    </row>
    <row r="56" spans="1:9" ht="45" customHeight="1">
      <c r="A56" s="243" t="s">
        <v>90</v>
      </c>
      <c r="B56" s="243"/>
      <c r="C56" s="243"/>
      <c r="D56" s="243"/>
      <c r="E56" s="48" t="s">
        <v>53</v>
      </c>
      <c r="F56" s="129"/>
      <c r="G56" s="130"/>
      <c r="H56" s="140"/>
      <c r="I56" s="117"/>
    </row>
    <row r="57" spans="1:9" ht="24.75" customHeight="1">
      <c r="A57" s="243" t="s">
        <v>68</v>
      </c>
      <c r="B57" s="243"/>
      <c r="C57" s="243"/>
      <c r="D57" s="243"/>
      <c r="E57" s="48" t="s">
        <v>63</v>
      </c>
      <c r="F57" s="135"/>
      <c r="G57" s="136"/>
      <c r="H57" s="142"/>
      <c r="I57" s="117"/>
    </row>
    <row r="58" spans="1:9" ht="27.75" customHeight="1">
      <c r="A58" s="254" t="s">
        <v>92</v>
      </c>
      <c r="B58" s="254"/>
      <c r="C58" s="254"/>
      <c r="D58" s="254"/>
      <c r="E58" s="143"/>
      <c r="F58" s="123">
        <f>'Лицевой счет'!C19</f>
        <v>1168.5</v>
      </c>
      <c r="G58" s="124">
        <f>'[1]Отчет по наряд-заданиям'!AD175</f>
        <v>0</v>
      </c>
      <c r="H58" s="125">
        <f>G58/F58</f>
        <v>0</v>
      </c>
      <c r="I58" s="117">
        <v>10</v>
      </c>
    </row>
    <row r="59" spans="1:9" ht="44.25" customHeight="1">
      <c r="A59" s="243" t="s">
        <v>93</v>
      </c>
      <c r="B59" s="243"/>
      <c r="C59" s="243"/>
      <c r="D59" s="243"/>
      <c r="E59" s="48" t="s">
        <v>94</v>
      </c>
      <c r="F59" s="126"/>
      <c r="G59" s="127"/>
      <c r="H59" s="144"/>
      <c r="I59" s="145"/>
    </row>
    <row r="60" spans="1:9" ht="27" customHeight="1">
      <c r="A60" s="244" t="s">
        <v>96</v>
      </c>
      <c r="B60" s="244"/>
      <c r="C60" s="244"/>
      <c r="D60" s="244"/>
      <c r="E60" s="138"/>
      <c r="F60" s="123">
        <f>'Лицевой счет'!C19</f>
        <v>1168.5</v>
      </c>
      <c r="G60" s="124">
        <f>'[1]Отчет по наряд-заданиям'!AD176</f>
        <v>0</v>
      </c>
      <c r="H60" s="125">
        <f>G60/F60</f>
        <v>0</v>
      </c>
      <c r="I60" s="145">
        <v>11</v>
      </c>
    </row>
    <row r="61" spans="1:9" ht="21" customHeight="1">
      <c r="A61" s="243" t="s">
        <v>97</v>
      </c>
      <c r="B61" s="243"/>
      <c r="C61" s="243"/>
      <c r="D61" s="243"/>
      <c r="E61" s="48" t="s">
        <v>53</v>
      </c>
      <c r="F61" s="129"/>
      <c r="G61" s="130"/>
      <c r="H61" s="131"/>
      <c r="I61" s="145"/>
    </row>
    <row r="62" spans="1:9" ht="21.75" customHeight="1">
      <c r="A62" s="243" t="s">
        <v>68</v>
      </c>
      <c r="B62" s="243"/>
      <c r="C62" s="243"/>
      <c r="D62" s="243"/>
      <c r="E62" s="48" t="s">
        <v>63</v>
      </c>
      <c r="F62" s="135"/>
      <c r="G62" s="136"/>
      <c r="H62" s="137"/>
      <c r="I62" s="145"/>
    </row>
    <row r="63" spans="1:9" ht="57" customHeight="1">
      <c r="A63" s="244" t="s">
        <v>99</v>
      </c>
      <c r="B63" s="244"/>
      <c r="C63" s="244"/>
      <c r="D63" s="244"/>
      <c r="E63" s="138"/>
      <c r="F63" s="123">
        <f>'Лицевой счет'!C19</f>
        <v>1168.5</v>
      </c>
      <c r="G63" s="124">
        <f>'[1]Отчет по наряд-заданиям'!AD177</f>
        <v>0</v>
      </c>
      <c r="H63" s="125">
        <f>G63/F63</f>
        <v>0</v>
      </c>
      <c r="I63" s="145">
        <v>12</v>
      </c>
    </row>
    <row r="64" spans="1:9" ht="44.25" customHeight="1">
      <c r="A64" s="243" t="s">
        <v>100</v>
      </c>
      <c r="B64" s="243"/>
      <c r="C64" s="243"/>
      <c r="D64" s="243"/>
      <c r="E64" s="48" t="s">
        <v>53</v>
      </c>
      <c r="F64" s="129"/>
      <c r="G64" s="130"/>
      <c r="H64" s="131"/>
      <c r="I64" s="145"/>
    </row>
    <row r="65" spans="1:9" ht="33.75" customHeight="1">
      <c r="A65" s="246" t="s">
        <v>101</v>
      </c>
      <c r="B65" s="246"/>
      <c r="C65" s="246"/>
      <c r="D65" s="246"/>
      <c r="E65" s="48" t="s">
        <v>63</v>
      </c>
      <c r="F65" s="135"/>
      <c r="G65" s="136"/>
      <c r="H65" s="137"/>
      <c r="I65" s="145"/>
    </row>
    <row r="66" spans="1:9" ht="27.75" customHeight="1">
      <c r="A66" s="251" t="s">
        <v>102</v>
      </c>
      <c r="B66" s="251"/>
      <c r="C66" s="251"/>
      <c r="D66" s="251"/>
      <c r="E66" s="251"/>
      <c r="F66" s="251"/>
      <c r="G66" s="251"/>
      <c r="H66" s="251"/>
      <c r="I66" s="145"/>
    </row>
    <row r="67" spans="1:9" ht="28.5" customHeight="1">
      <c r="A67" s="244" t="s">
        <v>104</v>
      </c>
      <c r="B67" s="244"/>
      <c r="C67" s="244"/>
      <c r="D67" s="244"/>
      <c r="E67" s="138"/>
      <c r="F67" s="123">
        <f>'Лицевой счет'!C19</f>
        <v>1168.5</v>
      </c>
      <c r="G67" s="124">
        <f>'[1]Отчет по наряд-заданиям'!AD178</f>
        <v>0</v>
      </c>
      <c r="H67" s="125">
        <f>G67/F67</f>
        <v>0</v>
      </c>
      <c r="I67" s="145">
        <v>13</v>
      </c>
    </row>
    <row r="68" spans="1:9" ht="21.75" customHeight="1">
      <c r="A68" s="243" t="s">
        <v>105</v>
      </c>
      <c r="B68" s="243"/>
      <c r="C68" s="243"/>
      <c r="D68" s="243"/>
      <c r="E68" s="48" t="s">
        <v>86</v>
      </c>
      <c r="F68" s="129"/>
      <c r="G68" s="130"/>
      <c r="H68" s="140"/>
      <c r="I68" s="145"/>
    </row>
    <row r="69" spans="1:9" ht="21.75" customHeight="1">
      <c r="A69" s="243" t="s">
        <v>68</v>
      </c>
      <c r="B69" s="243"/>
      <c r="C69" s="243"/>
      <c r="D69" s="243"/>
      <c r="E69" s="48" t="s">
        <v>63</v>
      </c>
      <c r="F69" s="135"/>
      <c r="G69" s="136"/>
      <c r="H69" s="142"/>
      <c r="I69" s="145"/>
    </row>
    <row r="70" spans="1:9" ht="42" customHeight="1">
      <c r="A70" s="244" t="s">
        <v>107</v>
      </c>
      <c r="B70" s="244"/>
      <c r="C70" s="244"/>
      <c r="D70" s="244"/>
      <c r="E70" s="138"/>
      <c r="F70" s="123">
        <f>'Лицевой счет'!C19</f>
        <v>1168.5</v>
      </c>
      <c r="G70" s="124">
        <f>'[1]Отчет по наряд-заданиям'!AD179</f>
        <v>3041.125621490196</v>
      </c>
      <c r="H70" s="125">
        <f>G70/F70</f>
        <v>2.6025893209158717</v>
      </c>
      <c r="I70" s="145">
        <v>14</v>
      </c>
    </row>
    <row r="71" spans="1:9" ht="54" customHeight="1">
      <c r="A71" s="243" t="s">
        <v>108</v>
      </c>
      <c r="B71" s="243"/>
      <c r="C71" s="243"/>
      <c r="D71" s="243"/>
      <c r="E71" s="48" t="s">
        <v>182</v>
      </c>
      <c r="F71" s="129"/>
      <c r="G71" s="130"/>
      <c r="H71" s="131"/>
      <c r="I71" s="145"/>
    </row>
    <row r="72" spans="1:9" ht="33" customHeight="1">
      <c r="A72" s="253" t="s">
        <v>109</v>
      </c>
      <c r="B72" s="253"/>
      <c r="C72" s="253"/>
      <c r="D72" s="253"/>
      <c r="E72" s="62" t="s">
        <v>110</v>
      </c>
      <c r="F72" s="132"/>
      <c r="G72" s="133"/>
      <c r="H72" s="134"/>
      <c r="I72" s="145"/>
    </row>
    <row r="73" spans="1:9" ht="21" customHeight="1">
      <c r="A73" s="253" t="s">
        <v>111</v>
      </c>
      <c r="B73" s="253"/>
      <c r="C73" s="253"/>
      <c r="D73" s="253"/>
      <c r="E73" s="62" t="s">
        <v>110</v>
      </c>
      <c r="F73" s="132"/>
      <c r="G73" s="133"/>
      <c r="H73" s="134"/>
      <c r="I73" s="145"/>
    </row>
    <row r="74" spans="1:9" ht="31.5" customHeight="1">
      <c r="A74" s="253" t="s">
        <v>112</v>
      </c>
      <c r="B74" s="253"/>
      <c r="C74" s="253"/>
      <c r="D74" s="253"/>
      <c r="E74" s="48" t="s">
        <v>81</v>
      </c>
      <c r="F74" s="132"/>
      <c r="G74" s="133"/>
      <c r="H74" s="134"/>
      <c r="I74" s="145"/>
    </row>
    <row r="75" spans="1:9" ht="21" customHeight="1">
      <c r="A75" s="253" t="s">
        <v>113</v>
      </c>
      <c r="B75" s="253"/>
      <c r="C75" s="253"/>
      <c r="D75" s="253"/>
      <c r="E75" s="48" t="s">
        <v>81</v>
      </c>
      <c r="F75" s="132"/>
      <c r="G75" s="133"/>
      <c r="H75" s="134"/>
      <c r="I75" s="145"/>
    </row>
    <row r="76" spans="1:9" ht="22.5" customHeight="1">
      <c r="A76" s="253" t="s">
        <v>114</v>
      </c>
      <c r="B76" s="253"/>
      <c r="C76" s="253"/>
      <c r="D76" s="253"/>
      <c r="E76" s="48" t="s">
        <v>81</v>
      </c>
      <c r="F76" s="135"/>
      <c r="G76" s="136"/>
      <c r="H76" s="137"/>
      <c r="I76" s="145"/>
    </row>
    <row r="77" spans="1:9" ht="27" customHeight="1">
      <c r="A77" s="244" t="s">
        <v>116</v>
      </c>
      <c r="B77" s="244"/>
      <c r="C77" s="244"/>
      <c r="D77" s="244"/>
      <c r="E77" s="138"/>
      <c r="F77" s="123">
        <f>'Лицевой счет'!C19</f>
        <v>1168.5</v>
      </c>
      <c r="G77" s="124">
        <f>'[1]Отчет по наряд-заданиям'!AD180</f>
        <v>520.67176015993584</v>
      </c>
      <c r="H77" s="125">
        <f>G77/F77</f>
        <v>0.44558986748817786</v>
      </c>
      <c r="I77" s="145">
        <v>15</v>
      </c>
    </row>
    <row r="78" spans="1:9" ht="21.75" customHeight="1">
      <c r="A78" s="243" t="s">
        <v>119</v>
      </c>
      <c r="B78" s="243"/>
      <c r="C78" s="243"/>
      <c r="D78" s="243"/>
      <c r="E78" s="48" t="s">
        <v>120</v>
      </c>
      <c r="F78" s="129"/>
      <c r="G78" s="130"/>
      <c r="H78" s="131"/>
      <c r="I78" s="145"/>
    </row>
    <row r="79" spans="1:9" ht="10.5" customHeight="1">
      <c r="A79" s="243" t="s">
        <v>121</v>
      </c>
      <c r="B79" s="243"/>
      <c r="C79" s="243"/>
      <c r="D79" s="243"/>
      <c r="E79" s="48" t="s">
        <v>81</v>
      </c>
      <c r="F79" s="132"/>
      <c r="G79" s="133"/>
      <c r="H79" s="134"/>
      <c r="I79" s="145"/>
    </row>
    <row r="80" spans="1:9" ht="21" customHeight="1">
      <c r="A80" s="246" t="s">
        <v>122</v>
      </c>
      <c r="B80" s="246"/>
      <c r="C80" s="246"/>
      <c r="D80" s="246"/>
      <c r="E80" s="48" t="s">
        <v>81</v>
      </c>
      <c r="F80" s="135"/>
      <c r="G80" s="136"/>
      <c r="H80" s="137"/>
      <c r="I80" s="145"/>
    </row>
    <row r="81" spans="1:9" ht="28.5" customHeight="1">
      <c r="A81" s="244" t="s">
        <v>124</v>
      </c>
      <c r="B81" s="244"/>
      <c r="C81" s="244"/>
      <c r="D81" s="244"/>
      <c r="E81" s="138"/>
      <c r="F81" s="123">
        <f>'Лицевой счет'!C19</f>
        <v>1168.5</v>
      </c>
      <c r="G81" s="124">
        <f>'[1]Отчет по наряд-заданиям'!AD181</f>
        <v>11611.546090598311</v>
      </c>
      <c r="H81" s="125">
        <f>G81/F81</f>
        <v>9.9371382889159694</v>
      </c>
      <c r="I81" s="145">
        <v>16</v>
      </c>
    </row>
    <row r="82" spans="1:9" ht="14.25" customHeight="1">
      <c r="A82" s="243" t="s">
        <v>125</v>
      </c>
      <c r="B82" s="243"/>
      <c r="C82" s="243"/>
      <c r="D82" s="243"/>
      <c r="E82" s="48" t="s">
        <v>86</v>
      </c>
      <c r="F82" s="129"/>
      <c r="G82" s="130"/>
      <c r="H82" s="131"/>
      <c r="I82" s="145"/>
    </row>
    <row r="83" spans="1:9" ht="33" customHeight="1">
      <c r="A83" s="243" t="s">
        <v>126</v>
      </c>
      <c r="B83" s="243"/>
      <c r="C83" s="243"/>
      <c r="D83" s="243"/>
      <c r="E83" s="48" t="s">
        <v>81</v>
      </c>
      <c r="F83" s="135"/>
      <c r="G83" s="136"/>
      <c r="H83" s="137"/>
      <c r="I83" s="145"/>
    </row>
    <row r="84" spans="1:9" ht="14.25" customHeight="1">
      <c r="A84" s="251" t="s">
        <v>127</v>
      </c>
      <c r="B84" s="251"/>
      <c r="C84" s="251"/>
      <c r="D84" s="251"/>
      <c r="E84" s="251"/>
      <c r="F84" s="251"/>
      <c r="G84" s="251"/>
      <c r="H84" s="251"/>
      <c r="I84" s="145"/>
    </row>
    <row r="85" spans="1:9" ht="26.25" customHeight="1">
      <c r="A85" s="252" t="s">
        <v>129</v>
      </c>
      <c r="B85" s="252"/>
      <c r="C85" s="252"/>
      <c r="D85" s="252"/>
      <c r="E85" s="146"/>
      <c r="F85" s="123">
        <f>'Лицевой счет'!C19</f>
        <v>1168.5</v>
      </c>
      <c r="G85" s="124">
        <f>'[1]Отчет по наряд-заданиям'!AD182</f>
        <v>2288.4490808875103</v>
      </c>
      <c r="H85" s="125">
        <f>G85/F85</f>
        <v>1.9584502189880275</v>
      </c>
      <c r="I85" s="145">
        <v>17</v>
      </c>
    </row>
    <row r="86" spans="1:9" ht="21.75" customHeight="1">
      <c r="A86" s="250" t="s">
        <v>130</v>
      </c>
      <c r="B86" s="250"/>
      <c r="C86" s="250"/>
      <c r="D86" s="250"/>
      <c r="E86" s="147" t="s">
        <v>284</v>
      </c>
      <c r="F86" s="129"/>
      <c r="G86" s="130"/>
      <c r="H86" s="140"/>
      <c r="I86" s="145"/>
    </row>
    <row r="87" spans="1:9" ht="33" customHeight="1">
      <c r="A87" s="250" t="s">
        <v>132</v>
      </c>
      <c r="B87" s="250"/>
      <c r="C87" s="250"/>
      <c r="D87" s="250"/>
      <c r="E87" s="147" t="s">
        <v>285</v>
      </c>
      <c r="F87" s="132"/>
      <c r="G87" s="133"/>
      <c r="H87" s="141"/>
      <c r="I87" s="145"/>
    </row>
    <row r="88" spans="1:9" ht="11.25" customHeight="1">
      <c r="A88" s="250" t="s">
        <v>133</v>
      </c>
      <c r="B88" s="250"/>
      <c r="C88" s="250"/>
      <c r="D88" s="250"/>
      <c r="E88" s="147" t="s">
        <v>190</v>
      </c>
      <c r="F88" s="132"/>
      <c r="G88" s="133"/>
      <c r="H88" s="141"/>
      <c r="I88" s="145"/>
    </row>
    <row r="89" spans="1:9" ht="22.5" customHeight="1">
      <c r="A89" s="250" t="s">
        <v>134</v>
      </c>
      <c r="B89" s="250"/>
      <c r="C89" s="250"/>
      <c r="D89" s="250"/>
      <c r="E89" s="147" t="s">
        <v>286</v>
      </c>
      <c r="F89" s="132"/>
      <c r="G89" s="133"/>
      <c r="H89" s="141"/>
      <c r="I89" s="145"/>
    </row>
    <row r="90" spans="1:9" ht="12.75" customHeight="1">
      <c r="A90" s="250" t="s">
        <v>135</v>
      </c>
      <c r="B90" s="250"/>
      <c r="C90" s="250"/>
      <c r="D90" s="250"/>
      <c r="E90" s="48" t="s">
        <v>81</v>
      </c>
      <c r="F90" s="132"/>
      <c r="G90" s="133"/>
      <c r="H90" s="141"/>
      <c r="I90" s="145"/>
    </row>
    <row r="91" spans="1:9" ht="33" customHeight="1">
      <c r="A91" s="250" t="s">
        <v>136</v>
      </c>
      <c r="B91" s="250"/>
      <c r="C91" s="250"/>
      <c r="D91" s="250"/>
      <c r="E91" s="48" t="s">
        <v>81</v>
      </c>
      <c r="F91" s="135"/>
      <c r="G91" s="136"/>
      <c r="H91" s="142"/>
      <c r="I91" s="145"/>
    </row>
    <row r="92" spans="1:9" ht="84.75" customHeight="1">
      <c r="A92" s="244" t="s">
        <v>138</v>
      </c>
      <c r="B92" s="244"/>
      <c r="C92" s="244"/>
      <c r="D92" s="244"/>
      <c r="E92" s="138"/>
      <c r="F92" s="123">
        <f>'Лицевой счет'!C19</f>
        <v>1168.5</v>
      </c>
      <c r="G92" s="124">
        <f>'[1]Отчет по наряд-заданиям'!AD183</f>
        <v>0</v>
      </c>
      <c r="H92" s="125">
        <f>G92/F92</f>
        <v>0</v>
      </c>
      <c r="I92" s="145">
        <v>18</v>
      </c>
    </row>
    <row r="93" spans="1:9" ht="21" customHeight="1">
      <c r="A93" s="246" t="s">
        <v>139</v>
      </c>
      <c r="B93" s="246"/>
      <c r="C93" s="246"/>
      <c r="D93" s="246"/>
      <c r="E93" s="245" t="s">
        <v>286</v>
      </c>
      <c r="F93" s="129"/>
      <c r="G93" s="130"/>
      <c r="H93" s="131"/>
      <c r="I93" s="145"/>
    </row>
    <row r="94" spans="1:9" ht="22.5" customHeight="1">
      <c r="A94" s="243" t="s">
        <v>141</v>
      </c>
      <c r="B94" s="243"/>
      <c r="C94" s="243"/>
      <c r="D94" s="243"/>
      <c r="E94" s="245"/>
      <c r="F94" s="132"/>
      <c r="G94" s="133"/>
      <c r="H94" s="134"/>
      <c r="I94" s="145"/>
    </row>
    <row r="95" spans="1:9" ht="13.5" customHeight="1">
      <c r="A95" s="243" t="s">
        <v>142</v>
      </c>
      <c r="B95" s="243"/>
      <c r="C95" s="243"/>
      <c r="D95" s="243"/>
      <c r="E95" s="245"/>
      <c r="F95" s="132"/>
      <c r="G95" s="133"/>
      <c r="H95" s="134"/>
      <c r="I95" s="145"/>
    </row>
    <row r="96" spans="1:9" ht="22.5" customHeight="1">
      <c r="A96" s="243" t="s">
        <v>143</v>
      </c>
      <c r="B96" s="243"/>
      <c r="C96" s="243"/>
      <c r="D96" s="243"/>
      <c r="E96" s="245"/>
      <c r="F96" s="132"/>
      <c r="G96" s="133"/>
      <c r="H96" s="134"/>
      <c r="I96" s="145"/>
    </row>
    <row r="97" spans="1:39" ht="10.5" customHeight="1">
      <c r="A97" s="246" t="s">
        <v>144</v>
      </c>
      <c r="B97" s="246"/>
      <c r="C97" s="246"/>
      <c r="D97" s="246"/>
      <c r="E97" s="245"/>
      <c r="F97" s="135"/>
      <c r="G97" s="136"/>
      <c r="H97" s="137"/>
      <c r="I97" s="145"/>
    </row>
    <row r="98" spans="1:39" ht="29.25" customHeight="1">
      <c r="A98" s="244" t="s">
        <v>146</v>
      </c>
      <c r="B98" s="244"/>
      <c r="C98" s="244"/>
      <c r="D98" s="244"/>
      <c r="E98" s="138"/>
      <c r="F98" s="123">
        <f>'Лицевой счет'!C19</f>
        <v>1168.5</v>
      </c>
      <c r="G98" s="124">
        <f>'[1]Отчет по наряд-заданиям'!AD184+'[1]Отчет по дворникам'!L18</f>
        <v>4537.0500703268863</v>
      </c>
      <c r="H98" s="139">
        <f>G98/F98</f>
        <v>3.8827985197491537</v>
      </c>
      <c r="I98" s="145">
        <v>19</v>
      </c>
    </row>
    <row r="99" spans="1:39" ht="11.25" customHeight="1">
      <c r="A99" s="243" t="s">
        <v>147</v>
      </c>
      <c r="B99" s="243"/>
      <c r="C99" s="243"/>
      <c r="D99" s="243"/>
      <c r="E99" s="245" t="s">
        <v>286</v>
      </c>
      <c r="F99" s="129"/>
      <c r="G99" s="130"/>
      <c r="H99" s="131"/>
      <c r="I99" s="145"/>
    </row>
    <row r="100" spans="1:39" ht="31.5" customHeight="1">
      <c r="A100" s="243" t="s">
        <v>148</v>
      </c>
      <c r="B100" s="243"/>
      <c r="C100" s="243"/>
      <c r="D100" s="243"/>
      <c r="E100" s="245"/>
      <c r="F100" s="132"/>
      <c r="G100" s="133"/>
      <c r="H100" s="134"/>
      <c r="I100" s="145"/>
    </row>
    <row r="101" spans="1:39" ht="23.25" customHeight="1">
      <c r="A101" s="246" t="s">
        <v>149</v>
      </c>
      <c r="B101" s="246"/>
      <c r="C101" s="246"/>
      <c r="D101" s="246"/>
      <c r="E101" s="245"/>
      <c r="F101" s="135"/>
      <c r="G101" s="136"/>
      <c r="H101" s="137"/>
      <c r="I101" s="145"/>
    </row>
    <row r="102" spans="1:39" ht="15.75" customHeight="1">
      <c r="A102" s="244" t="s">
        <v>151</v>
      </c>
      <c r="B102" s="244"/>
      <c r="C102" s="244"/>
      <c r="D102" s="244"/>
      <c r="E102" s="138"/>
      <c r="F102" s="123">
        <f>'Лицевой счет'!C19</f>
        <v>1168.5</v>
      </c>
      <c r="G102" s="124">
        <f>'[1]Отчет по наряд-заданиям'!AD185+'[1]Отчет по сбору и вывозу ТБО'!N18</f>
        <v>0</v>
      </c>
      <c r="H102" s="139">
        <f>G102/F102</f>
        <v>0</v>
      </c>
      <c r="I102" s="145">
        <v>20</v>
      </c>
    </row>
    <row r="103" spans="1:39" ht="11.25" customHeight="1">
      <c r="A103" s="243" t="s">
        <v>152</v>
      </c>
      <c r="B103" s="243"/>
      <c r="C103" s="243"/>
      <c r="D103" s="243"/>
      <c r="E103" s="48" t="s">
        <v>131</v>
      </c>
      <c r="F103" s="126"/>
      <c r="G103" s="127"/>
      <c r="H103" s="148"/>
      <c r="I103" s="145"/>
    </row>
    <row r="104" spans="1:39" ht="57.75" customHeight="1">
      <c r="A104" s="244" t="s">
        <v>154</v>
      </c>
      <c r="B104" s="244"/>
      <c r="C104" s="244"/>
      <c r="D104" s="244"/>
      <c r="E104" s="149"/>
      <c r="F104" s="123">
        <f>'Лицевой счет'!C19</f>
        <v>1168.5</v>
      </c>
      <c r="G104" s="124">
        <f>'[1]Отчет по наряд-заданиям'!AD186+'[1]Дежурства специалистов'!K28*'Лицевой счет'!C19*1</f>
        <v>1512.0498143349259</v>
      </c>
      <c r="H104" s="139">
        <f>G104/F104</f>
        <v>1.2940092548865434</v>
      </c>
      <c r="I104" s="145">
        <v>21</v>
      </c>
    </row>
    <row r="105" spans="1:39" ht="31.5" customHeight="1">
      <c r="A105" s="243" t="s">
        <v>155</v>
      </c>
      <c r="B105" s="243"/>
      <c r="C105" s="243"/>
      <c r="D105" s="243"/>
      <c r="E105" s="48" t="s">
        <v>81</v>
      </c>
      <c r="F105" s="126"/>
      <c r="G105" s="127"/>
      <c r="H105" s="128"/>
      <c r="I105" s="145"/>
    </row>
    <row r="106" spans="1:39" ht="13.5" customHeight="1">
      <c r="A106" s="247" t="s">
        <v>156</v>
      </c>
      <c r="B106" s="248"/>
      <c r="C106" s="248"/>
      <c r="D106" s="248"/>
      <c r="E106" s="248"/>
      <c r="F106" s="248"/>
      <c r="G106" s="248"/>
      <c r="H106" s="249"/>
      <c r="I106" s="145"/>
    </row>
    <row r="107" spans="1:39" ht="14.25" customHeight="1">
      <c r="A107" s="244" t="s">
        <v>156</v>
      </c>
      <c r="B107" s="244"/>
      <c r="C107" s="244"/>
      <c r="D107" s="244"/>
      <c r="E107" s="138"/>
      <c r="F107" s="123">
        <f>'Лицевой счет'!C19</f>
        <v>1168.5</v>
      </c>
      <c r="G107" s="124">
        <f>H107*F107</f>
        <v>5620.4849999999997</v>
      </c>
      <c r="H107" s="125">
        <v>4.8099999999999996</v>
      </c>
      <c r="I107" s="145">
        <v>22</v>
      </c>
    </row>
    <row r="108" spans="1:39" ht="12.75" customHeight="1">
      <c r="A108" s="243" t="s">
        <v>158</v>
      </c>
      <c r="B108" s="243"/>
      <c r="C108" s="243"/>
      <c r="D108" s="243"/>
      <c r="E108" s="48" t="s">
        <v>159</v>
      </c>
      <c r="F108" s="150"/>
      <c r="G108" s="151"/>
      <c r="H108" s="152"/>
      <c r="I108" s="145"/>
    </row>
    <row r="109" spans="1:39" ht="28.5" customHeight="1">
      <c r="A109" s="240" t="s">
        <v>287</v>
      </c>
      <c r="B109" s="240"/>
      <c r="C109" s="240"/>
      <c r="D109" s="240"/>
      <c r="E109" s="240"/>
      <c r="F109" s="153">
        <f>F107</f>
        <v>1168.5</v>
      </c>
      <c r="G109" s="154">
        <f>G107+G104+G102+G98+G92+G85+G81+G77+G70+G67+G63+G60+G58+G55+G50+G47+G43+G40+G36+G33+G29+G27</f>
        <v>29131.377437797768</v>
      </c>
      <c r="H109" s="155">
        <f>H107+H104+H102+H98+H92+H85+H81+H77+H70+H67+H63+H60+H58+H55+H50+H47+H43+H40+H36+H33+H29+H27</f>
        <v>24.930575470943744</v>
      </c>
      <c r="I109" s="145"/>
      <c r="L109" s="156">
        <f>'[1]Отчет по наряд-заданиям'!AD187+'[1]Отчет по дворникам'!L18+'[1]Отчет по сбору и вывозу ТБО'!N18+'[1]Дежурства специалистов'!K28*'Лицевой счет'!C19*1+4.81*'Лицевой счет'!C19</f>
        <v>29131.377437797761</v>
      </c>
      <c r="M109" s="157">
        <f>L109-G109</f>
        <v>0</v>
      </c>
      <c r="O109" s="158">
        <f>апрель2018!O109+май2018!G109</f>
        <v>328467.94995976682</v>
      </c>
      <c r="AB109" s="171">
        <f>O109-'Лицевой счет'!I114</f>
        <v>-13208.595567094977</v>
      </c>
      <c r="AM109" s="84"/>
    </row>
    <row r="110" spans="1:39">
      <c r="A110" s="159"/>
      <c r="B110" s="159"/>
      <c r="C110" s="159"/>
      <c r="D110" s="159"/>
      <c r="E110" s="3"/>
      <c r="F110" s="3"/>
      <c r="G110" s="3"/>
      <c r="H110" s="3"/>
      <c r="I110" s="145"/>
    </row>
    <row r="111" spans="1:39">
      <c r="A111" s="160" t="s">
        <v>288</v>
      </c>
      <c r="B111" s="160"/>
      <c r="C111" s="161" t="s">
        <v>245</v>
      </c>
      <c r="D111" s="161"/>
      <c r="E111" s="161"/>
      <c r="F111" s="162" t="s">
        <v>289</v>
      </c>
      <c r="G111" s="162"/>
      <c r="H111" s="160"/>
      <c r="I111" s="145"/>
    </row>
    <row r="112" spans="1:39" ht="24" customHeight="1">
      <c r="A112" s="163">
        <f>G109</f>
        <v>29131.377437797768</v>
      </c>
      <c r="B112" s="164" t="s">
        <v>314</v>
      </c>
      <c r="C112" s="164"/>
      <c r="D112" s="164"/>
      <c r="E112" s="164"/>
      <c r="F112" s="164"/>
      <c r="G112" s="164"/>
      <c r="H112" s="164"/>
      <c r="I112" s="145"/>
    </row>
    <row r="113" spans="1:9">
      <c r="A113" s="160" t="s">
        <v>291</v>
      </c>
      <c r="B113" s="160"/>
      <c r="C113" s="160"/>
      <c r="D113" s="160"/>
      <c r="E113" s="160"/>
      <c r="F113" s="160"/>
      <c r="G113" s="160"/>
      <c r="H113" s="160"/>
      <c r="I113" s="145"/>
    </row>
    <row r="114" spans="1:9">
      <c r="A114" s="160" t="s">
        <v>292</v>
      </c>
      <c r="B114" s="160"/>
      <c r="C114" s="160"/>
      <c r="D114" s="160"/>
      <c r="E114" s="160"/>
      <c r="F114" s="160"/>
      <c r="G114" s="160"/>
      <c r="H114" s="160"/>
      <c r="I114" s="145"/>
    </row>
    <row r="115" spans="1:9">
      <c r="A115" s="160" t="s">
        <v>293</v>
      </c>
      <c r="B115" s="160"/>
      <c r="C115" s="160"/>
      <c r="D115" s="160"/>
      <c r="E115" s="160"/>
      <c r="F115" s="160"/>
      <c r="G115" s="160"/>
      <c r="H115" s="160"/>
      <c r="I115" s="145"/>
    </row>
    <row r="116" spans="1:9">
      <c r="A116" s="160"/>
      <c r="B116" s="160"/>
      <c r="C116" s="160"/>
      <c r="D116" s="160"/>
      <c r="E116" s="160"/>
      <c r="F116" s="160"/>
      <c r="G116" s="160"/>
      <c r="H116" s="160"/>
      <c r="I116" s="145"/>
    </row>
    <row r="117" spans="1:9">
      <c r="A117" s="160" t="s">
        <v>294</v>
      </c>
      <c r="B117" s="160"/>
      <c r="C117" s="160"/>
      <c r="D117" s="160"/>
      <c r="E117" s="160"/>
      <c r="F117" s="160"/>
      <c r="G117" s="160"/>
      <c r="H117" s="160"/>
      <c r="I117" s="145"/>
    </row>
    <row r="118" spans="1:9">
      <c r="A118" s="160"/>
      <c r="B118" s="160"/>
      <c r="C118" s="160"/>
      <c r="D118" s="160"/>
      <c r="E118" s="160"/>
      <c r="F118" s="160"/>
      <c r="G118" s="160"/>
      <c r="H118" s="160"/>
      <c r="I118" s="145"/>
    </row>
    <row r="119" spans="1:9">
      <c r="A119" s="160" t="s">
        <v>295</v>
      </c>
      <c r="B119" s="165" t="s">
        <v>296</v>
      </c>
      <c r="C119" s="166"/>
      <c r="D119" s="166"/>
      <c r="E119" s="166"/>
      <c r="F119" s="160"/>
      <c r="G119" s="166"/>
      <c r="H119" s="166"/>
      <c r="I119" s="145"/>
    </row>
    <row r="120" spans="1:9" ht="42" customHeight="1">
      <c r="A120" s="160"/>
      <c r="B120" s="241" t="s">
        <v>297</v>
      </c>
      <c r="C120" s="241"/>
      <c r="D120" s="241"/>
      <c r="E120" s="241"/>
      <c r="F120" s="160"/>
      <c r="G120" s="242" t="s">
        <v>298</v>
      </c>
      <c r="H120" s="242"/>
      <c r="I120" s="145"/>
    </row>
    <row r="121" spans="1:9">
      <c r="A121" s="160" t="s">
        <v>299</v>
      </c>
      <c r="B121" s="165" t="s">
        <v>300</v>
      </c>
      <c r="C121" s="166"/>
      <c r="D121" s="166"/>
      <c r="E121" s="166"/>
      <c r="F121" s="160"/>
      <c r="G121" s="166"/>
      <c r="H121" s="166"/>
      <c r="I121" s="145"/>
    </row>
    <row r="122" spans="1:9">
      <c r="A122" s="160"/>
      <c r="B122" s="241" t="s">
        <v>297</v>
      </c>
      <c r="C122" s="241"/>
      <c r="D122" s="241"/>
      <c r="E122" s="241"/>
      <c r="F122" s="160"/>
      <c r="G122" s="242" t="s">
        <v>298</v>
      </c>
      <c r="H122" s="242"/>
      <c r="I122" s="145"/>
    </row>
    <row r="123" spans="1:9">
      <c r="A123" s="167"/>
      <c r="B123" s="167"/>
      <c r="C123" s="167"/>
      <c r="D123" s="167"/>
      <c r="E123" s="160"/>
      <c r="F123" s="160"/>
      <c r="G123" s="160"/>
      <c r="H123" s="160"/>
      <c r="I123" s="145"/>
    </row>
    <row r="124" spans="1:9">
      <c r="A124" s="160"/>
      <c r="B124" s="160"/>
      <c r="C124" s="160"/>
      <c r="D124" s="160"/>
      <c r="E124" s="160"/>
      <c r="F124" s="160"/>
      <c r="G124" s="160"/>
      <c r="H124" s="160"/>
      <c r="I124" s="145"/>
    </row>
    <row r="125" spans="1:9" hidden="1" outlineLevel="1">
      <c r="A125" s="168" t="s">
        <v>301</v>
      </c>
      <c r="B125" s="160"/>
      <c r="C125" s="160"/>
      <c r="D125" s="160"/>
      <c r="E125" s="160"/>
      <c r="F125" s="160"/>
      <c r="G125" s="160"/>
      <c r="H125" s="160"/>
      <c r="I125" s="145"/>
    </row>
    <row r="126" spans="1:9" hidden="1" outlineLevel="1">
      <c r="A126" s="160" t="s">
        <v>302</v>
      </c>
      <c r="B126" s="160"/>
      <c r="C126" s="160"/>
      <c r="D126" s="160"/>
      <c r="E126" s="160"/>
      <c r="F126" s="160"/>
      <c r="G126" s="160"/>
      <c r="H126" s="160"/>
      <c r="I126" s="145"/>
    </row>
    <row r="127" spans="1:9" hidden="1" outlineLevel="1">
      <c r="A127" s="160" t="s">
        <v>303</v>
      </c>
      <c r="B127" s="160"/>
      <c r="C127" s="160"/>
      <c r="D127" s="160"/>
      <c r="E127" s="160"/>
      <c r="F127" s="160"/>
      <c r="G127" s="160"/>
      <c r="H127" s="160"/>
      <c r="I127" s="145"/>
    </row>
    <row r="128" spans="1:9" hidden="1" outlineLevel="1">
      <c r="A128" s="160" t="s">
        <v>304</v>
      </c>
      <c r="B128" s="160"/>
      <c r="C128" s="160"/>
      <c r="D128" s="160"/>
      <c r="E128" s="160"/>
      <c r="F128" s="160"/>
      <c r="G128" s="160"/>
      <c r="H128" s="160"/>
      <c r="I128" s="145"/>
    </row>
    <row r="129" spans="1:9" hidden="1" outlineLevel="1">
      <c r="A129" s="160" t="s">
        <v>305</v>
      </c>
      <c r="B129" s="160"/>
      <c r="C129" s="160"/>
      <c r="D129" s="160"/>
      <c r="E129" s="160"/>
      <c r="F129" s="160"/>
      <c r="G129" s="160"/>
      <c r="H129" s="160"/>
      <c r="I129" s="145"/>
    </row>
    <row r="130" spans="1:9" hidden="1" outlineLevel="1">
      <c r="A130" s="160" t="s">
        <v>306</v>
      </c>
      <c r="B130" s="169"/>
      <c r="C130" s="169"/>
      <c r="D130" s="169"/>
      <c r="E130" s="169"/>
      <c r="F130" s="169"/>
      <c r="G130" s="169"/>
      <c r="H130" s="169"/>
    </row>
    <row r="131" spans="1:9" hidden="1" outlineLevel="1">
      <c r="A131" s="160" t="s">
        <v>307</v>
      </c>
      <c r="B131" s="169"/>
      <c r="C131" s="169"/>
      <c r="D131" s="169"/>
      <c r="E131" s="169"/>
      <c r="F131" s="169"/>
      <c r="G131" s="169"/>
      <c r="H131" s="169"/>
    </row>
    <row r="132" spans="1:9" hidden="1" outlineLevel="1">
      <c r="A132" s="160" t="s">
        <v>308</v>
      </c>
      <c r="B132" s="169"/>
      <c r="C132" s="169"/>
      <c r="D132" s="169"/>
      <c r="E132" s="169"/>
      <c r="F132" s="169"/>
      <c r="G132" s="169"/>
      <c r="H132" s="169"/>
    </row>
    <row r="133" spans="1:9" hidden="1" outlineLevel="1">
      <c r="A133" s="160" t="s">
        <v>309</v>
      </c>
      <c r="B133" s="169"/>
      <c r="C133" s="169"/>
      <c r="D133" s="169"/>
      <c r="E133" s="169"/>
      <c r="F133" s="169"/>
      <c r="G133" s="169"/>
      <c r="H133" s="169"/>
    </row>
    <row r="134" spans="1:9" hidden="1" outlineLevel="1">
      <c r="A134" s="160" t="s">
        <v>310</v>
      </c>
      <c r="B134" s="169"/>
      <c r="C134" s="169"/>
      <c r="D134" s="169"/>
      <c r="E134" s="169"/>
      <c r="F134" s="169"/>
      <c r="G134" s="169"/>
      <c r="H134" s="169"/>
    </row>
    <row r="135" spans="1:9" collapsed="1">
      <c r="A135" s="169"/>
      <c r="B135" s="169"/>
      <c r="C135" s="169"/>
      <c r="D135" s="169"/>
      <c r="E135" s="169"/>
      <c r="F135" s="169"/>
      <c r="G135" s="169"/>
      <c r="H135" s="169"/>
    </row>
    <row r="136" spans="1:9">
      <c r="A136" s="169"/>
      <c r="B136" s="169"/>
      <c r="C136" s="169"/>
      <c r="D136" s="169"/>
      <c r="E136" s="169"/>
      <c r="F136" s="169"/>
      <c r="G136" s="169"/>
      <c r="H136" s="169"/>
    </row>
    <row r="137" spans="1:9">
      <c r="A137" s="86"/>
      <c r="B137" s="86"/>
      <c r="C137" s="86"/>
      <c r="D137" s="86"/>
    </row>
    <row r="138" spans="1:9">
      <c r="A138" s="86"/>
      <c r="B138" s="86"/>
      <c r="C138" s="86"/>
      <c r="D138" s="86"/>
    </row>
    <row r="139" spans="1:9">
      <c r="A139" s="86"/>
      <c r="B139" s="86"/>
      <c r="C139" s="86"/>
      <c r="D139" s="86"/>
    </row>
    <row r="140" spans="1:9">
      <c r="A140" s="86"/>
      <c r="B140" s="86"/>
      <c r="C140" s="86"/>
      <c r="D140" s="86"/>
    </row>
    <row r="141" spans="1:9">
      <c r="A141" s="86"/>
      <c r="B141" s="86"/>
      <c r="C141" s="86"/>
      <c r="D141" s="86"/>
    </row>
    <row r="142" spans="1:9">
      <c r="A142" s="86"/>
      <c r="B142" s="86"/>
      <c r="C142" s="86"/>
      <c r="D142" s="86"/>
    </row>
    <row r="143" spans="1:9">
      <c r="A143" s="86"/>
      <c r="B143" s="86"/>
      <c r="C143" s="86"/>
      <c r="D143" s="86"/>
    </row>
    <row r="144" spans="1:9">
      <c r="A144" s="86"/>
      <c r="B144" s="86"/>
      <c r="C144" s="86"/>
      <c r="D144" s="86"/>
    </row>
    <row r="145" spans="1:4">
      <c r="A145" s="86"/>
      <c r="B145" s="86"/>
      <c r="C145" s="86"/>
      <c r="D145" s="86"/>
    </row>
    <row r="146" spans="1:4">
      <c r="A146" s="86"/>
      <c r="B146" s="86"/>
      <c r="C146" s="86"/>
      <c r="D146" s="86"/>
    </row>
    <row r="147" spans="1:4">
      <c r="A147" s="86"/>
      <c r="B147" s="86"/>
      <c r="C147" s="86"/>
      <c r="D147" s="86"/>
    </row>
    <row r="148" spans="1:4">
      <c r="A148" s="86"/>
      <c r="B148" s="86"/>
      <c r="C148" s="86"/>
      <c r="D148" s="86"/>
    </row>
    <row r="149" spans="1:4">
      <c r="A149" s="86"/>
      <c r="B149" s="86"/>
      <c r="C149" s="86"/>
      <c r="D149" s="86"/>
    </row>
    <row r="150" spans="1:4">
      <c r="A150" s="86"/>
      <c r="B150" s="86"/>
      <c r="C150" s="86"/>
      <c r="D150" s="86"/>
    </row>
    <row r="151" spans="1:4">
      <c r="A151" s="86"/>
      <c r="B151" s="86"/>
      <c r="C151" s="86"/>
      <c r="D151" s="86"/>
    </row>
    <row r="152" spans="1:4">
      <c r="A152" s="86"/>
      <c r="B152" s="86"/>
      <c r="C152" s="86"/>
      <c r="D152" s="86"/>
    </row>
    <row r="153" spans="1:4">
      <c r="A153" s="86"/>
      <c r="B153" s="86"/>
      <c r="C153" s="86"/>
      <c r="D153" s="86"/>
    </row>
    <row r="154" spans="1:4">
      <c r="A154" s="86"/>
      <c r="B154" s="86"/>
      <c r="C154" s="86"/>
      <c r="D154" s="86"/>
    </row>
    <row r="155" spans="1:4">
      <c r="A155" s="86"/>
      <c r="B155" s="86"/>
      <c r="C155" s="86"/>
      <c r="D155" s="86"/>
    </row>
    <row r="156" spans="1:4">
      <c r="A156" s="86"/>
      <c r="B156" s="86"/>
      <c r="C156" s="86"/>
      <c r="D156" s="86"/>
    </row>
    <row r="157" spans="1:4">
      <c r="A157" s="86"/>
      <c r="B157" s="86"/>
      <c r="C157" s="86"/>
      <c r="D157" s="86"/>
    </row>
    <row r="158" spans="1:4">
      <c r="A158" s="86"/>
      <c r="B158" s="86"/>
      <c r="C158" s="86"/>
      <c r="D158" s="86"/>
    </row>
    <row r="159" spans="1:4">
      <c r="A159" s="86"/>
      <c r="B159" s="86"/>
      <c r="C159" s="86"/>
      <c r="D159" s="86"/>
    </row>
    <row r="160" spans="1:4">
      <c r="A160" s="86"/>
      <c r="B160" s="86"/>
      <c r="C160" s="86"/>
      <c r="D160" s="86"/>
    </row>
    <row r="161" spans="1:4">
      <c r="A161" s="86"/>
      <c r="B161" s="86"/>
      <c r="C161" s="86"/>
      <c r="D161" s="86"/>
    </row>
    <row r="162" spans="1:4">
      <c r="A162" s="86"/>
      <c r="B162" s="86"/>
      <c r="C162" s="86"/>
      <c r="D162" s="86"/>
    </row>
    <row r="163" spans="1:4">
      <c r="A163" s="86"/>
      <c r="B163" s="86"/>
      <c r="C163" s="86"/>
      <c r="D163" s="86"/>
    </row>
    <row r="164" spans="1:4">
      <c r="A164" s="86"/>
      <c r="B164" s="86"/>
      <c r="C164" s="86"/>
      <c r="D164" s="86"/>
    </row>
    <row r="165" spans="1:4">
      <c r="A165" s="86"/>
      <c r="B165" s="86"/>
      <c r="C165" s="86"/>
      <c r="D165" s="86"/>
    </row>
    <row r="166" spans="1:4">
      <c r="A166" s="86"/>
      <c r="B166" s="86"/>
      <c r="C166" s="86"/>
      <c r="D166" s="86"/>
    </row>
    <row r="167" spans="1:4">
      <c r="A167" s="86"/>
      <c r="B167" s="86"/>
      <c r="C167" s="86"/>
      <c r="D167" s="86"/>
    </row>
    <row r="168" spans="1:4">
      <c r="A168" s="86"/>
      <c r="B168" s="86"/>
      <c r="C168" s="86"/>
      <c r="D168" s="86"/>
    </row>
    <row r="169" spans="1:4">
      <c r="A169" s="86"/>
      <c r="B169" s="86"/>
      <c r="C169" s="86"/>
      <c r="D169" s="86"/>
    </row>
    <row r="170" spans="1:4">
      <c r="A170" s="86"/>
      <c r="B170" s="86"/>
      <c r="C170" s="86"/>
      <c r="D170" s="86"/>
    </row>
    <row r="171" spans="1:4">
      <c r="A171" s="86"/>
      <c r="B171" s="86"/>
      <c r="C171" s="86"/>
      <c r="D171" s="86"/>
    </row>
    <row r="172" spans="1:4">
      <c r="A172" s="86"/>
      <c r="B172" s="86"/>
      <c r="C172" s="86"/>
      <c r="D172" s="86"/>
    </row>
    <row r="173" spans="1:4">
      <c r="A173" s="86"/>
      <c r="B173" s="86"/>
      <c r="C173" s="86"/>
      <c r="D173" s="86"/>
    </row>
    <row r="174" spans="1:4">
      <c r="A174" s="86"/>
      <c r="B174" s="86"/>
      <c r="C174" s="86"/>
      <c r="D174" s="86"/>
    </row>
    <row r="175" spans="1:4">
      <c r="A175" s="86"/>
      <c r="B175" s="86"/>
      <c r="C175" s="86"/>
      <c r="D175" s="86"/>
    </row>
    <row r="176" spans="1:4">
      <c r="A176" s="86"/>
      <c r="B176" s="86"/>
      <c r="C176" s="86"/>
      <c r="D176" s="86"/>
    </row>
    <row r="177" spans="1:4">
      <c r="A177" s="86"/>
      <c r="B177" s="86"/>
      <c r="C177" s="86"/>
      <c r="D177" s="86"/>
    </row>
    <row r="178" spans="1:4">
      <c r="A178" s="86"/>
      <c r="B178" s="86"/>
      <c r="C178" s="86"/>
      <c r="D178" s="86"/>
    </row>
    <row r="179" spans="1:4">
      <c r="A179" s="86"/>
      <c r="B179" s="86"/>
      <c r="C179" s="86"/>
      <c r="D179" s="86"/>
    </row>
    <row r="180" spans="1:4">
      <c r="A180" s="86"/>
      <c r="B180" s="86"/>
      <c r="C180" s="86"/>
      <c r="D180" s="86"/>
    </row>
    <row r="181" spans="1:4">
      <c r="A181" s="86"/>
      <c r="B181" s="86"/>
      <c r="C181" s="86"/>
      <c r="D181" s="86"/>
    </row>
    <row r="182" spans="1:4">
      <c r="A182" s="86"/>
      <c r="B182" s="86"/>
      <c r="C182" s="86"/>
      <c r="D182" s="86"/>
    </row>
    <row r="183" spans="1:4">
      <c r="A183" s="86"/>
      <c r="B183" s="86"/>
      <c r="C183" s="86"/>
      <c r="D183" s="86"/>
    </row>
    <row r="184" spans="1:4">
      <c r="A184" s="86"/>
      <c r="B184" s="86"/>
      <c r="C184" s="86"/>
      <c r="D184" s="86"/>
    </row>
    <row r="185" spans="1:4">
      <c r="A185" s="86"/>
      <c r="B185" s="86"/>
      <c r="C185" s="86"/>
      <c r="D185" s="86"/>
    </row>
    <row r="186" spans="1:4">
      <c r="A186" s="86"/>
      <c r="B186" s="86"/>
      <c r="C186" s="86"/>
      <c r="D186" s="86"/>
    </row>
    <row r="187" spans="1:4">
      <c r="A187" s="86"/>
      <c r="B187" s="86"/>
      <c r="C187" s="86"/>
      <c r="D187" s="86"/>
    </row>
    <row r="188" spans="1:4">
      <c r="A188" s="86"/>
      <c r="B188" s="86"/>
      <c r="C188" s="86"/>
      <c r="D188" s="86"/>
    </row>
    <row r="189" spans="1:4">
      <c r="A189" s="86"/>
      <c r="B189" s="86"/>
      <c r="C189" s="86"/>
      <c r="D189" s="86"/>
    </row>
    <row r="190" spans="1:4">
      <c r="A190" s="86"/>
      <c r="B190" s="86"/>
      <c r="C190" s="86"/>
      <c r="D190" s="86"/>
    </row>
    <row r="191" spans="1:4">
      <c r="A191" s="86"/>
      <c r="B191" s="86"/>
      <c r="C191" s="86"/>
      <c r="D191" s="86"/>
    </row>
    <row r="192" spans="1:4">
      <c r="A192" s="86"/>
      <c r="B192" s="86"/>
      <c r="C192" s="86"/>
      <c r="D192" s="86"/>
    </row>
    <row r="193" spans="1:4">
      <c r="A193" s="86"/>
      <c r="B193" s="86"/>
      <c r="C193" s="86"/>
      <c r="D193" s="86"/>
    </row>
    <row r="194" spans="1:4">
      <c r="A194" s="86"/>
      <c r="B194" s="86"/>
      <c r="C194" s="86"/>
      <c r="D194" s="86"/>
    </row>
    <row r="195" spans="1:4">
      <c r="A195" s="86"/>
      <c r="B195" s="86"/>
      <c r="C195" s="86"/>
      <c r="D195" s="86"/>
    </row>
    <row r="196" spans="1:4">
      <c r="A196" s="86"/>
      <c r="B196" s="86"/>
      <c r="C196" s="86"/>
      <c r="D196" s="86"/>
    </row>
    <row r="197" spans="1:4">
      <c r="A197" s="86"/>
      <c r="B197" s="86"/>
      <c r="C197" s="86"/>
      <c r="D197" s="86"/>
    </row>
    <row r="198" spans="1:4">
      <c r="A198" s="86"/>
      <c r="B198" s="86"/>
      <c r="C198" s="86"/>
      <c r="D198" s="86"/>
    </row>
    <row r="199" spans="1:4">
      <c r="A199" s="86"/>
      <c r="B199" s="86"/>
      <c r="C199" s="86"/>
      <c r="D199" s="86"/>
    </row>
    <row r="200" spans="1:4">
      <c r="A200" s="86"/>
      <c r="B200" s="86"/>
      <c r="C200" s="86"/>
      <c r="D200" s="86"/>
    </row>
    <row r="201" spans="1:4">
      <c r="A201" s="86"/>
      <c r="B201" s="86"/>
      <c r="C201" s="86"/>
      <c r="D201" s="86"/>
    </row>
    <row r="202" spans="1:4">
      <c r="A202" s="86"/>
      <c r="B202" s="86"/>
      <c r="C202" s="86"/>
      <c r="D202" s="86"/>
    </row>
    <row r="203" spans="1:4">
      <c r="A203" s="86"/>
      <c r="B203" s="86"/>
      <c r="C203" s="86"/>
      <c r="D203" s="86"/>
    </row>
    <row r="204" spans="1:4">
      <c r="A204" s="86"/>
      <c r="B204" s="86"/>
      <c r="C204" s="86"/>
      <c r="D204" s="86"/>
    </row>
    <row r="205" spans="1:4">
      <c r="A205" s="86"/>
      <c r="B205" s="86"/>
      <c r="C205" s="86"/>
      <c r="D205" s="86"/>
    </row>
    <row r="206" spans="1:4">
      <c r="A206" s="86"/>
      <c r="B206" s="86"/>
      <c r="C206" s="86"/>
      <c r="D206" s="86"/>
    </row>
    <row r="207" spans="1:4">
      <c r="A207" s="86"/>
      <c r="B207" s="86"/>
      <c r="C207" s="86"/>
      <c r="D207" s="86"/>
    </row>
    <row r="208" spans="1:4">
      <c r="A208" s="86"/>
      <c r="B208" s="86"/>
      <c r="C208" s="86"/>
      <c r="D208" s="86"/>
    </row>
    <row r="209" spans="1:4">
      <c r="A209" s="86"/>
      <c r="B209" s="86"/>
      <c r="C209" s="86"/>
      <c r="D209" s="86"/>
    </row>
    <row r="210" spans="1:4">
      <c r="A210" s="86"/>
      <c r="B210" s="86"/>
      <c r="C210" s="86"/>
      <c r="D210" s="86"/>
    </row>
    <row r="211" spans="1:4">
      <c r="A211" s="86"/>
      <c r="B211" s="86"/>
      <c r="C211" s="86"/>
      <c r="D211" s="86"/>
    </row>
    <row r="212" spans="1:4">
      <c r="A212" s="86"/>
      <c r="B212" s="86"/>
      <c r="C212" s="86"/>
      <c r="D212" s="86"/>
    </row>
    <row r="213" spans="1:4">
      <c r="A213" s="86"/>
      <c r="B213" s="86"/>
      <c r="C213" s="86"/>
      <c r="D213" s="86"/>
    </row>
    <row r="214" spans="1:4">
      <c r="A214" s="86"/>
      <c r="B214" s="86"/>
      <c r="C214" s="86"/>
      <c r="D214" s="86"/>
    </row>
    <row r="215" spans="1:4">
      <c r="A215" s="86"/>
      <c r="B215" s="86"/>
      <c r="C215" s="86"/>
      <c r="D215" s="86"/>
    </row>
    <row r="216" spans="1:4">
      <c r="A216" s="86"/>
      <c r="B216" s="86"/>
      <c r="C216" s="86"/>
      <c r="D216" s="86"/>
    </row>
    <row r="217" spans="1:4">
      <c r="A217" s="86"/>
      <c r="B217" s="86"/>
      <c r="C217" s="86"/>
      <c r="D217" s="86"/>
    </row>
    <row r="218" spans="1:4">
      <c r="A218" s="86"/>
      <c r="B218" s="86"/>
      <c r="C218" s="86"/>
      <c r="D218" s="86"/>
    </row>
    <row r="219" spans="1:4">
      <c r="A219" s="86"/>
      <c r="B219" s="86"/>
      <c r="C219" s="86"/>
      <c r="D219" s="86"/>
    </row>
    <row r="220" spans="1:4">
      <c r="A220" s="86"/>
      <c r="B220" s="86"/>
      <c r="C220" s="86"/>
      <c r="D220" s="86"/>
    </row>
    <row r="221" spans="1:4">
      <c r="A221" s="86"/>
      <c r="B221" s="86"/>
      <c r="C221" s="86"/>
      <c r="D221" s="86"/>
    </row>
    <row r="222" spans="1:4">
      <c r="A222" s="86"/>
      <c r="B222" s="86"/>
      <c r="C222" s="86"/>
      <c r="D222" s="86"/>
    </row>
    <row r="223" spans="1:4">
      <c r="A223" s="86"/>
      <c r="B223" s="86"/>
      <c r="C223" s="86"/>
      <c r="D223" s="86"/>
    </row>
    <row r="224" spans="1:4">
      <c r="A224" s="86"/>
      <c r="B224" s="86"/>
      <c r="C224" s="86"/>
      <c r="D224" s="86"/>
    </row>
    <row r="225" spans="1:4">
      <c r="A225" s="86"/>
      <c r="B225" s="86"/>
      <c r="C225" s="86"/>
      <c r="D225" s="86"/>
    </row>
    <row r="226" spans="1:4">
      <c r="A226" s="86"/>
      <c r="B226" s="86"/>
      <c r="C226" s="86"/>
      <c r="D226" s="86"/>
    </row>
    <row r="227" spans="1:4">
      <c r="A227" s="86"/>
      <c r="B227" s="86"/>
      <c r="C227" s="86"/>
      <c r="D227" s="86"/>
    </row>
    <row r="228" spans="1:4">
      <c r="A228" s="86"/>
      <c r="B228" s="86"/>
      <c r="C228" s="86"/>
      <c r="D228" s="86"/>
    </row>
    <row r="229" spans="1:4">
      <c r="A229" s="86"/>
      <c r="B229" s="86"/>
      <c r="C229" s="86"/>
      <c r="D229" s="86"/>
    </row>
    <row r="230" spans="1:4">
      <c r="A230" s="86"/>
      <c r="B230" s="86"/>
      <c r="C230" s="86"/>
      <c r="D230" s="86"/>
    </row>
    <row r="231" spans="1:4">
      <c r="A231" s="86"/>
      <c r="B231" s="86"/>
      <c r="C231" s="86"/>
      <c r="D231" s="86"/>
    </row>
    <row r="232" spans="1:4">
      <c r="A232" s="86"/>
      <c r="B232" s="86"/>
      <c r="C232" s="86"/>
      <c r="D232" s="86"/>
    </row>
    <row r="233" spans="1:4">
      <c r="A233" s="86"/>
      <c r="B233" s="86"/>
      <c r="C233" s="86"/>
      <c r="D233" s="86"/>
    </row>
    <row r="234" spans="1:4">
      <c r="A234" s="86"/>
      <c r="B234" s="86"/>
      <c r="C234" s="86"/>
      <c r="D234" s="86"/>
    </row>
    <row r="235" spans="1:4">
      <c r="A235" s="86"/>
      <c r="B235" s="86"/>
      <c r="C235" s="86"/>
      <c r="D235" s="86"/>
    </row>
    <row r="236" spans="1:4">
      <c r="A236" s="86"/>
      <c r="B236" s="86"/>
      <c r="C236" s="86"/>
      <c r="D236" s="86"/>
    </row>
    <row r="237" spans="1:4">
      <c r="A237" s="86"/>
      <c r="B237" s="86"/>
      <c r="C237" s="86"/>
      <c r="D237" s="86"/>
    </row>
    <row r="238" spans="1:4">
      <c r="A238" s="86"/>
      <c r="B238" s="86"/>
      <c r="C238" s="86"/>
      <c r="D238" s="86"/>
    </row>
    <row r="239" spans="1:4">
      <c r="A239" s="86"/>
      <c r="B239" s="86"/>
      <c r="C239" s="86"/>
      <c r="D239" s="86"/>
    </row>
    <row r="240" spans="1:4">
      <c r="A240" s="86"/>
      <c r="B240" s="86"/>
      <c r="C240" s="86"/>
      <c r="D240" s="86"/>
    </row>
    <row r="241" spans="1:4">
      <c r="A241" s="86"/>
      <c r="B241" s="86"/>
      <c r="C241" s="86"/>
      <c r="D241" s="86"/>
    </row>
    <row r="242" spans="1:4">
      <c r="A242" s="86"/>
      <c r="B242" s="86"/>
      <c r="C242" s="86"/>
      <c r="D242" s="86"/>
    </row>
    <row r="243" spans="1:4">
      <c r="A243" s="86"/>
      <c r="B243" s="86"/>
      <c r="C243" s="86"/>
      <c r="D243" s="86"/>
    </row>
    <row r="244" spans="1:4">
      <c r="A244" s="86"/>
      <c r="B244" s="86"/>
      <c r="C244" s="86"/>
      <c r="D244" s="86"/>
    </row>
    <row r="245" spans="1:4">
      <c r="A245" s="86"/>
      <c r="B245" s="86"/>
      <c r="C245" s="86"/>
      <c r="D245" s="86"/>
    </row>
    <row r="246" spans="1:4">
      <c r="A246" s="86"/>
      <c r="B246" s="86"/>
      <c r="C246" s="86"/>
      <c r="D246" s="86"/>
    </row>
    <row r="247" spans="1:4">
      <c r="A247" s="86"/>
      <c r="B247" s="86"/>
      <c r="C247" s="86"/>
      <c r="D247" s="86"/>
    </row>
    <row r="248" spans="1:4">
      <c r="A248" s="86"/>
      <c r="B248" s="86"/>
      <c r="C248" s="86"/>
      <c r="D248" s="86"/>
    </row>
    <row r="249" spans="1:4">
      <c r="A249" s="86"/>
      <c r="B249" s="86"/>
      <c r="C249" s="86"/>
      <c r="D249" s="86"/>
    </row>
    <row r="250" spans="1:4">
      <c r="A250" s="86"/>
      <c r="B250" s="86"/>
      <c r="C250" s="86"/>
      <c r="D250" s="86"/>
    </row>
    <row r="251" spans="1:4">
      <c r="A251" s="86"/>
      <c r="B251" s="86"/>
      <c r="C251" s="86"/>
      <c r="D251" s="86"/>
    </row>
    <row r="252" spans="1:4">
      <c r="A252" s="86"/>
      <c r="B252" s="86"/>
      <c r="C252" s="86"/>
      <c r="D252" s="86"/>
    </row>
    <row r="253" spans="1:4">
      <c r="A253" s="86"/>
      <c r="B253" s="86"/>
      <c r="C253" s="86"/>
      <c r="D253" s="86"/>
    </row>
    <row r="254" spans="1:4">
      <c r="A254" s="86"/>
      <c r="B254" s="86"/>
      <c r="C254" s="86"/>
      <c r="D254" s="86"/>
    </row>
    <row r="255" spans="1:4">
      <c r="A255" s="86"/>
      <c r="B255" s="86"/>
      <c r="C255" s="86"/>
      <c r="D255" s="86"/>
    </row>
    <row r="256" spans="1:4">
      <c r="A256" s="86"/>
      <c r="B256" s="86"/>
      <c r="C256" s="86"/>
      <c r="D256" s="86"/>
    </row>
    <row r="257" spans="1:4">
      <c r="A257" s="86"/>
      <c r="B257" s="86"/>
      <c r="C257" s="86"/>
      <c r="D257" s="86"/>
    </row>
    <row r="258" spans="1:4">
      <c r="A258" s="86"/>
      <c r="B258" s="86"/>
      <c r="C258" s="86"/>
      <c r="D258" s="86"/>
    </row>
    <row r="259" spans="1:4">
      <c r="A259" s="86"/>
      <c r="B259" s="86"/>
      <c r="C259" s="86"/>
      <c r="D259" s="86"/>
    </row>
    <row r="260" spans="1:4">
      <c r="A260" s="86"/>
      <c r="B260" s="86"/>
      <c r="C260" s="86"/>
      <c r="D260" s="86"/>
    </row>
    <row r="261" spans="1:4">
      <c r="A261" s="86"/>
      <c r="B261" s="86"/>
      <c r="C261" s="86"/>
      <c r="D261" s="86"/>
    </row>
    <row r="262" spans="1:4">
      <c r="A262" s="86"/>
      <c r="B262" s="86"/>
      <c r="C262" s="86"/>
      <c r="D262" s="86"/>
    </row>
    <row r="263" spans="1:4">
      <c r="A263" s="86"/>
      <c r="B263" s="86"/>
      <c r="C263" s="86"/>
      <c r="D263" s="86"/>
    </row>
    <row r="264" spans="1:4">
      <c r="A264" s="86"/>
      <c r="B264" s="86"/>
      <c r="C264" s="86"/>
      <c r="D264" s="86"/>
    </row>
    <row r="265" spans="1:4">
      <c r="A265" s="86"/>
      <c r="B265" s="86"/>
      <c r="C265" s="86"/>
      <c r="D265" s="86"/>
    </row>
    <row r="266" spans="1:4">
      <c r="A266" s="86"/>
      <c r="B266" s="86"/>
      <c r="C266" s="86"/>
      <c r="D266" s="86"/>
    </row>
    <row r="267" spans="1:4">
      <c r="A267" s="86"/>
      <c r="B267" s="86"/>
      <c r="C267" s="86"/>
      <c r="D267" s="86"/>
    </row>
    <row r="268" spans="1:4">
      <c r="A268" s="86"/>
      <c r="B268" s="86"/>
      <c r="C268" s="86"/>
      <c r="D268" s="86"/>
    </row>
    <row r="269" spans="1:4">
      <c r="A269" s="86"/>
      <c r="B269" s="86"/>
      <c r="C269" s="86"/>
      <c r="D269" s="86"/>
    </row>
    <row r="270" spans="1:4">
      <c r="A270" s="86"/>
      <c r="B270" s="86"/>
      <c r="C270" s="86"/>
      <c r="D270" s="86"/>
    </row>
    <row r="271" spans="1:4">
      <c r="A271" s="86"/>
      <c r="B271" s="86"/>
      <c r="C271" s="86"/>
      <c r="D271" s="86"/>
    </row>
    <row r="272" spans="1:4">
      <c r="A272" s="86"/>
      <c r="B272" s="86"/>
      <c r="C272" s="86"/>
      <c r="D272" s="86"/>
    </row>
    <row r="273" spans="1:4">
      <c r="A273" s="86"/>
      <c r="B273" s="86"/>
      <c r="C273" s="86"/>
      <c r="D273" s="86"/>
    </row>
    <row r="274" spans="1:4">
      <c r="A274" s="86"/>
      <c r="B274" s="86"/>
      <c r="C274" s="86"/>
      <c r="D274" s="86"/>
    </row>
    <row r="275" spans="1:4">
      <c r="A275" s="86"/>
      <c r="B275" s="86"/>
      <c r="C275" s="86"/>
      <c r="D275" s="86"/>
    </row>
    <row r="276" spans="1:4">
      <c r="A276" s="86"/>
      <c r="B276" s="86"/>
      <c r="C276" s="86"/>
      <c r="D276" s="86"/>
    </row>
    <row r="277" spans="1:4">
      <c r="A277" s="86"/>
      <c r="B277" s="86"/>
      <c r="C277" s="86"/>
      <c r="D277" s="86"/>
    </row>
    <row r="278" spans="1:4">
      <c r="A278" s="86"/>
      <c r="B278" s="86"/>
      <c r="C278" s="86"/>
      <c r="D278" s="86"/>
    </row>
    <row r="279" spans="1:4">
      <c r="A279" s="86"/>
      <c r="B279" s="86"/>
      <c r="C279" s="86"/>
      <c r="D279" s="86"/>
    </row>
    <row r="280" spans="1:4">
      <c r="A280" s="86"/>
      <c r="B280" s="86"/>
      <c r="C280" s="86"/>
      <c r="D280" s="86"/>
    </row>
    <row r="281" spans="1:4">
      <c r="A281" s="86"/>
      <c r="B281" s="86"/>
      <c r="C281" s="86"/>
      <c r="D281" s="86"/>
    </row>
    <row r="282" spans="1:4">
      <c r="A282" s="86"/>
      <c r="B282" s="86"/>
      <c r="C282" s="86"/>
      <c r="D282" s="86"/>
    </row>
    <row r="283" spans="1:4">
      <c r="A283" s="86"/>
      <c r="B283" s="86"/>
      <c r="C283" s="86"/>
      <c r="D283" s="86"/>
    </row>
    <row r="284" spans="1:4">
      <c r="A284" s="86"/>
      <c r="B284" s="86"/>
      <c r="C284" s="86"/>
      <c r="D284" s="86"/>
    </row>
    <row r="285" spans="1:4">
      <c r="A285" s="86"/>
      <c r="B285" s="86"/>
      <c r="C285" s="86"/>
      <c r="D285" s="86"/>
    </row>
    <row r="286" spans="1:4">
      <c r="A286" s="86"/>
      <c r="B286" s="86"/>
      <c r="C286" s="86"/>
      <c r="D286" s="86"/>
    </row>
    <row r="287" spans="1:4">
      <c r="A287" s="86"/>
      <c r="B287" s="86"/>
      <c r="C287" s="86"/>
      <c r="D287" s="86"/>
    </row>
    <row r="288" spans="1:4">
      <c r="A288" s="86"/>
      <c r="B288" s="86"/>
      <c r="C288" s="86"/>
      <c r="D288" s="86"/>
    </row>
    <row r="289" spans="1:4">
      <c r="A289" s="86"/>
      <c r="B289" s="86"/>
      <c r="C289" s="86"/>
      <c r="D289" s="86"/>
    </row>
    <row r="290" spans="1:4">
      <c r="A290" s="86"/>
      <c r="B290" s="86"/>
      <c r="C290" s="86"/>
      <c r="D290" s="86"/>
    </row>
    <row r="291" spans="1:4">
      <c r="A291" s="86"/>
      <c r="B291" s="86"/>
      <c r="C291" s="86"/>
      <c r="D291" s="86"/>
    </row>
    <row r="292" spans="1:4">
      <c r="A292" s="86"/>
      <c r="B292" s="86"/>
      <c r="C292" s="86"/>
      <c r="D292" s="86"/>
    </row>
    <row r="293" spans="1:4">
      <c r="A293" s="86"/>
      <c r="B293" s="86"/>
      <c r="C293" s="86"/>
      <c r="D293" s="86"/>
    </row>
    <row r="294" spans="1:4">
      <c r="A294" s="86"/>
      <c r="B294" s="86"/>
      <c r="C294" s="86"/>
      <c r="D294" s="86"/>
    </row>
    <row r="295" spans="1:4">
      <c r="A295" s="86"/>
      <c r="B295" s="86"/>
      <c r="C295" s="86"/>
      <c r="D295" s="86"/>
    </row>
    <row r="296" spans="1:4">
      <c r="A296" s="86"/>
      <c r="B296" s="86"/>
      <c r="C296" s="86"/>
      <c r="D296" s="86"/>
    </row>
    <row r="297" spans="1:4">
      <c r="A297" s="86"/>
      <c r="B297" s="86"/>
      <c r="C297" s="86"/>
      <c r="D297" s="86"/>
    </row>
    <row r="298" spans="1:4">
      <c r="A298" s="86"/>
      <c r="B298" s="86"/>
      <c r="C298" s="86"/>
      <c r="D298" s="86"/>
    </row>
    <row r="299" spans="1:4">
      <c r="A299" s="86"/>
      <c r="B299" s="86"/>
      <c r="C299" s="86"/>
      <c r="D299" s="86"/>
    </row>
    <row r="300" spans="1:4">
      <c r="A300" s="86"/>
      <c r="B300" s="86"/>
      <c r="C300" s="86"/>
      <c r="D300" s="86"/>
    </row>
    <row r="301" spans="1:4">
      <c r="A301" s="86"/>
      <c r="B301" s="86"/>
      <c r="C301" s="86"/>
      <c r="D301" s="86"/>
    </row>
    <row r="302" spans="1:4">
      <c r="A302" s="86"/>
      <c r="B302" s="86"/>
      <c r="C302" s="86"/>
      <c r="D302" s="86"/>
    </row>
    <row r="303" spans="1:4">
      <c r="A303" s="86"/>
      <c r="B303" s="86"/>
      <c r="C303" s="86"/>
      <c r="D303" s="86"/>
    </row>
    <row r="304" spans="1:4">
      <c r="A304" s="86"/>
      <c r="B304" s="86"/>
      <c r="C304" s="86"/>
      <c r="D304" s="86"/>
    </row>
    <row r="305" spans="1:4">
      <c r="A305" s="86"/>
      <c r="B305" s="86"/>
      <c r="C305" s="86"/>
      <c r="D305" s="86"/>
    </row>
    <row r="306" spans="1:4">
      <c r="A306" s="86"/>
      <c r="B306" s="86"/>
      <c r="C306" s="86"/>
      <c r="D306" s="86"/>
    </row>
    <row r="307" spans="1:4">
      <c r="A307" s="86"/>
      <c r="B307" s="86"/>
      <c r="C307" s="86"/>
      <c r="D307" s="86"/>
    </row>
    <row r="308" spans="1:4">
      <c r="A308" s="86"/>
      <c r="B308" s="86"/>
      <c r="C308" s="86"/>
      <c r="D308" s="86"/>
    </row>
  </sheetData>
  <mergeCells count="99">
    <mergeCell ref="A25:D25"/>
    <mergeCell ref="A6:H6"/>
    <mergeCell ref="A7:H7"/>
    <mergeCell ref="A8:H8"/>
    <mergeCell ref="A9:H9"/>
    <mergeCell ref="A10:H10"/>
    <mergeCell ref="E37:E38"/>
    <mergeCell ref="A38:D38"/>
    <mergeCell ref="A26:H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H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H84"/>
    <mergeCell ref="A85:D85"/>
    <mergeCell ref="A86:D86"/>
    <mergeCell ref="A87:D87"/>
    <mergeCell ref="A88:D88"/>
    <mergeCell ref="A89:D89"/>
    <mergeCell ref="A90:D90"/>
    <mergeCell ref="A92:D92"/>
    <mergeCell ref="A93:D93"/>
    <mergeCell ref="E93:E97"/>
    <mergeCell ref="A94:D94"/>
    <mergeCell ref="A95:D95"/>
    <mergeCell ref="A96:D96"/>
    <mergeCell ref="A97:D97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H106"/>
    <mergeCell ref="A107:D107"/>
    <mergeCell ref="A109:E109"/>
    <mergeCell ref="B120:E120"/>
    <mergeCell ref="G120:H120"/>
    <mergeCell ref="B122:E122"/>
    <mergeCell ref="G122:H122"/>
  </mergeCells>
  <dataValidations count="5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H12">
      <formula1>Новаядата</formula1>
    </dataValidation>
    <dataValidation type="list" allowBlank="1" showInputMessage="1" showErrorMessage="1" sqref="Q8:Q18">
      <formula1>$H$12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08"/>
  <sheetViews>
    <sheetView topLeftCell="A91" workbookViewId="0">
      <selection activeCell="G91" sqref="G1:G1048576"/>
    </sheetView>
  </sheetViews>
  <sheetFormatPr defaultRowHeight="12.75" outlineLevelRow="1"/>
  <cols>
    <col min="1" max="4" width="15" customWidth="1"/>
    <col min="5" max="5" width="20.140625" customWidth="1"/>
    <col min="6" max="6" width="12.42578125" customWidth="1"/>
    <col min="7" max="7" width="18.42578125" customWidth="1"/>
    <col min="8" max="8" width="16.5703125" customWidth="1"/>
    <col min="9" max="9" width="9.140625" style="22"/>
    <col min="14" max="14" width="9.140625" customWidth="1"/>
    <col min="15" max="15" width="10.140625" bestFit="1" customWidth="1"/>
    <col min="16" max="27" width="9.140625" hidden="1" customWidth="1"/>
    <col min="28" max="38" width="9.140625" customWidth="1"/>
  </cols>
  <sheetData>
    <row r="1" spans="1:26" ht="11.25" hidden="1" customHeight="1" outlineLevel="1">
      <c r="A1" s="114"/>
      <c r="B1" s="114"/>
      <c r="C1" s="114"/>
      <c r="D1" s="114"/>
      <c r="E1" s="115"/>
      <c r="F1" s="115"/>
      <c r="G1" s="115"/>
      <c r="H1" s="116" t="s">
        <v>0</v>
      </c>
      <c r="I1" s="117"/>
    </row>
    <row r="2" spans="1:26" ht="11.25" hidden="1" customHeight="1" outlineLevel="1">
      <c r="A2" s="114"/>
      <c r="B2" s="114"/>
      <c r="C2" s="114"/>
      <c r="D2" s="114"/>
      <c r="E2" s="115"/>
      <c r="F2" s="115"/>
      <c r="G2" s="115"/>
      <c r="H2" s="116" t="s">
        <v>215</v>
      </c>
      <c r="I2" s="117"/>
      <c r="P2" s="112" t="s">
        <v>216</v>
      </c>
      <c r="Q2" s="112"/>
      <c r="R2" s="112"/>
      <c r="V2" s="112" t="s">
        <v>217</v>
      </c>
      <c r="W2" s="112"/>
      <c r="X2" s="112"/>
      <c r="Y2" s="112"/>
      <c r="Z2" s="112"/>
    </row>
    <row r="3" spans="1:26" ht="11.25" hidden="1" customHeight="1" outlineLevel="1">
      <c r="A3" s="114"/>
      <c r="B3" s="114"/>
      <c r="C3" s="114"/>
      <c r="D3" s="114"/>
      <c r="E3" s="115"/>
      <c r="F3" s="115"/>
      <c r="G3" s="115"/>
      <c r="H3" s="116" t="s">
        <v>218</v>
      </c>
      <c r="I3" s="117"/>
      <c r="P3" s="112" t="s">
        <v>219</v>
      </c>
      <c r="Q3" s="112"/>
      <c r="R3" s="112"/>
      <c r="V3" s="112" t="s">
        <v>220</v>
      </c>
      <c r="W3" s="112"/>
      <c r="X3" s="112"/>
      <c r="Y3" s="112"/>
      <c r="Z3" s="112"/>
    </row>
    <row r="4" spans="1:26" ht="11.25" hidden="1" customHeight="1" outlineLevel="1">
      <c r="A4" s="114"/>
      <c r="B4" s="114"/>
      <c r="C4" s="114"/>
      <c r="D4" s="114"/>
      <c r="E4" s="115"/>
      <c r="F4" s="115"/>
      <c r="G4" s="115"/>
      <c r="H4" s="116" t="s">
        <v>221</v>
      </c>
      <c r="I4" s="117"/>
      <c r="P4" s="112" t="s">
        <v>222</v>
      </c>
      <c r="Q4" s="112"/>
      <c r="R4" s="112"/>
      <c r="V4" s="112" t="s">
        <v>223</v>
      </c>
      <c r="W4" s="112"/>
      <c r="X4" s="112"/>
      <c r="Y4" s="112"/>
      <c r="Z4" s="112"/>
    </row>
    <row r="5" spans="1:26" ht="15" hidden="1" outlineLevel="1">
      <c r="A5" s="115"/>
      <c r="B5" s="115"/>
      <c r="C5" s="115"/>
      <c r="D5" s="115"/>
      <c r="E5" s="115"/>
      <c r="F5" s="115"/>
      <c r="G5" s="115"/>
      <c r="H5" s="115"/>
      <c r="I5" s="117"/>
      <c r="P5" s="112" t="s">
        <v>224</v>
      </c>
      <c r="Q5" s="112"/>
      <c r="R5" s="112"/>
      <c r="V5" s="112" t="s">
        <v>225</v>
      </c>
      <c r="W5" s="112"/>
      <c r="X5" s="112"/>
      <c r="Y5" s="112"/>
      <c r="Z5" s="112"/>
    </row>
    <row r="6" spans="1:26" ht="15.75" hidden="1" outlineLevel="1">
      <c r="A6" s="257" t="s">
        <v>226</v>
      </c>
      <c r="B6" s="257"/>
      <c r="C6" s="257"/>
      <c r="D6" s="257"/>
      <c r="E6" s="257"/>
      <c r="F6" s="257"/>
      <c r="G6" s="257"/>
      <c r="H6" s="257"/>
      <c r="I6" s="117"/>
      <c r="P6" s="112" t="s">
        <v>227</v>
      </c>
      <c r="Q6" s="112"/>
      <c r="R6" s="112"/>
      <c r="V6" s="112" t="s">
        <v>228</v>
      </c>
      <c r="W6" s="112"/>
      <c r="X6" s="112"/>
      <c r="Y6" s="112"/>
      <c r="Z6" s="112"/>
    </row>
    <row r="7" spans="1:26" ht="15" hidden="1" outlineLevel="1">
      <c r="A7" s="258" t="s">
        <v>229</v>
      </c>
      <c r="B7" s="258"/>
      <c r="C7" s="258"/>
      <c r="D7" s="258"/>
      <c r="E7" s="258"/>
      <c r="F7" s="258"/>
      <c r="G7" s="258"/>
      <c r="H7" s="258"/>
      <c r="I7" s="117"/>
      <c r="P7" s="112" t="s">
        <v>230</v>
      </c>
      <c r="Q7" s="112"/>
      <c r="R7" s="112"/>
      <c r="V7" s="112" t="s">
        <v>231</v>
      </c>
      <c r="W7" s="112"/>
      <c r="X7" s="112"/>
      <c r="Y7" s="112"/>
      <c r="Z7" s="112"/>
    </row>
    <row r="8" spans="1:26" ht="15" hidden="1" outlineLevel="1">
      <c r="A8" s="258" t="s">
        <v>232</v>
      </c>
      <c r="B8" s="258"/>
      <c r="C8" s="258"/>
      <c r="D8" s="258"/>
      <c r="E8" s="258"/>
      <c r="F8" s="258"/>
      <c r="G8" s="258"/>
      <c r="H8" s="258"/>
      <c r="I8" s="117"/>
      <c r="P8" s="112" t="s">
        <v>233</v>
      </c>
      <c r="Q8" s="112"/>
      <c r="R8" s="112"/>
      <c r="V8" s="112" t="s">
        <v>234</v>
      </c>
      <c r="W8" s="112"/>
      <c r="X8" s="112"/>
      <c r="Y8" s="112"/>
      <c r="Z8" s="112"/>
    </row>
    <row r="9" spans="1:26" ht="15" hidden="1" outlineLevel="1">
      <c r="A9" s="258" t="s">
        <v>235</v>
      </c>
      <c r="B9" s="258"/>
      <c r="C9" s="258"/>
      <c r="D9" s="258"/>
      <c r="E9" s="258"/>
      <c r="F9" s="258"/>
      <c r="G9" s="258"/>
      <c r="H9" s="258"/>
      <c r="I9" s="117"/>
      <c r="P9" s="112" t="s">
        <v>236</v>
      </c>
      <c r="Q9" s="112"/>
      <c r="R9" s="112"/>
      <c r="V9" s="112" t="s">
        <v>237</v>
      </c>
      <c r="W9" s="112"/>
      <c r="X9" s="112"/>
      <c r="Y9" s="112"/>
      <c r="Z9" s="112"/>
    </row>
    <row r="10" spans="1:26" ht="15" hidden="1" outlineLevel="1">
      <c r="A10" s="258" t="s">
        <v>238</v>
      </c>
      <c r="B10" s="258"/>
      <c r="C10" s="258"/>
      <c r="D10" s="258"/>
      <c r="E10" s="258"/>
      <c r="F10" s="258"/>
      <c r="G10" s="258"/>
      <c r="H10" s="258"/>
      <c r="I10" s="117"/>
      <c r="P10" s="112" t="s">
        <v>239</v>
      </c>
      <c r="Q10" s="112"/>
      <c r="R10" s="112"/>
      <c r="V10" s="112" t="s">
        <v>240</v>
      </c>
      <c r="W10" s="112"/>
      <c r="X10" s="112"/>
      <c r="Y10" s="112"/>
      <c r="Z10" s="112"/>
    </row>
    <row r="11" spans="1:26" ht="15" hidden="1" outlineLevel="1">
      <c r="A11" s="115"/>
      <c r="B11" s="115"/>
      <c r="C11" s="115"/>
      <c r="D11" s="115"/>
      <c r="E11" s="115"/>
      <c r="F11" s="115"/>
      <c r="G11" s="115"/>
      <c r="H11" s="115"/>
      <c r="I11" s="117"/>
      <c r="P11" s="112" t="s">
        <v>241</v>
      </c>
      <c r="Q11" s="112"/>
      <c r="R11" s="112"/>
      <c r="V11" s="112" t="s">
        <v>242</v>
      </c>
      <c r="W11" s="112"/>
      <c r="X11" s="112"/>
      <c r="Y11" s="112"/>
      <c r="Z11" s="112"/>
    </row>
    <row r="12" spans="1:26" ht="15" hidden="1" outlineLevel="1">
      <c r="A12" s="118" t="s">
        <v>243</v>
      </c>
      <c r="B12" s="118"/>
      <c r="C12" s="118"/>
      <c r="D12" s="118"/>
      <c r="E12" s="115"/>
      <c r="F12" s="115"/>
      <c r="G12" s="119"/>
      <c r="H12" s="120" t="s">
        <v>246</v>
      </c>
      <c r="I12" s="117"/>
      <c r="P12" s="112" t="s">
        <v>244</v>
      </c>
      <c r="Q12" s="112"/>
      <c r="R12" s="112"/>
      <c r="V12" s="112" t="s">
        <v>245</v>
      </c>
      <c r="W12" s="112"/>
      <c r="X12" s="112"/>
      <c r="Y12" s="112"/>
      <c r="Z12" s="112"/>
    </row>
    <row r="13" spans="1:26" ht="15" hidden="1" outlineLevel="1">
      <c r="A13" s="115"/>
      <c r="B13" s="115"/>
      <c r="C13" s="115"/>
      <c r="D13" s="115"/>
      <c r="E13" s="115"/>
      <c r="F13" s="115"/>
      <c r="G13" s="115"/>
      <c r="H13" s="115"/>
      <c r="I13" s="117"/>
      <c r="P13" s="112" t="s">
        <v>246</v>
      </c>
      <c r="Q13" s="112"/>
      <c r="R13" s="112"/>
      <c r="V13" s="112" t="s">
        <v>247</v>
      </c>
      <c r="W13" s="112"/>
      <c r="X13" s="112"/>
      <c r="Y13" s="112"/>
      <c r="Z13" s="112"/>
    </row>
    <row r="14" spans="1:26" ht="15" hidden="1" outlineLevel="1">
      <c r="A14" s="115"/>
      <c r="B14" s="115"/>
      <c r="C14" s="115"/>
      <c r="D14" s="115"/>
      <c r="E14" s="115"/>
      <c r="F14" s="115"/>
      <c r="G14" s="115"/>
      <c r="H14" s="115"/>
      <c r="I14" s="117"/>
      <c r="P14" s="112" t="s">
        <v>248</v>
      </c>
      <c r="Q14" s="112"/>
      <c r="R14" s="112"/>
      <c r="V14" s="112" t="s">
        <v>249</v>
      </c>
      <c r="W14" s="112"/>
      <c r="X14" s="112"/>
      <c r="Y14" s="112"/>
      <c r="Z14" s="112"/>
    </row>
    <row r="15" spans="1:26" ht="15" hidden="1" outlineLevel="1">
      <c r="A15" s="115" t="s">
        <v>250</v>
      </c>
      <c r="B15" s="115"/>
      <c r="C15" s="115"/>
      <c r="D15" s="115"/>
      <c r="E15" s="115"/>
      <c r="F15" s="115"/>
      <c r="G15" s="115"/>
      <c r="H15" s="115"/>
      <c r="I15" s="117"/>
      <c r="P15" s="112" t="s">
        <v>251</v>
      </c>
      <c r="Q15" s="112"/>
      <c r="R15" s="112"/>
      <c r="V15" s="112" t="s">
        <v>252</v>
      </c>
      <c r="W15" s="112"/>
      <c r="X15" s="112"/>
      <c r="Y15" s="112"/>
      <c r="Z15" s="112"/>
    </row>
    <row r="16" spans="1:26" ht="15" hidden="1" outlineLevel="1">
      <c r="A16" s="115" t="s">
        <v>253</v>
      </c>
      <c r="B16" s="115"/>
      <c r="C16" s="115"/>
      <c r="D16" s="115"/>
      <c r="E16" s="115"/>
      <c r="F16" s="115"/>
      <c r="G16" s="115"/>
      <c r="H16" s="115"/>
      <c r="I16" s="117"/>
      <c r="P16" s="112" t="s">
        <v>254</v>
      </c>
      <c r="Q16" s="112"/>
      <c r="R16" s="112"/>
      <c r="V16" s="112" t="s">
        <v>255</v>
      </c>
      <c r="W16" s="112"/>
      <c r="X16" s="112"/>
      <c r="Y16" s="112"/>
      <c r="Z16" s="112"/>
    </row>
    <row r="17" spans="1:26" ht="15" hidden="1" outlineLevel="1">
      <c r="A17" s="115" t="s">
        <v>256</v>
      </c>
      <c r="B17" s="115"/>
      <c r="C17" s="115"/>
      <c r="D17" s="115"/>
      <c r="E17" s="115"/>
      <c r="F17" s="115"/>
      <c r="G17" s="115"/>
      <c r="H17" s="115"/>
      <c r="I17" s="117"/>
      <c r="P17" s="112" t="s">
        <v>257</v>
      </c>
      <c r="Q17" s="112"/>
      <c r="R17" s="112"/>
      <c r="V17" s="112" t="s">
        <v>258</v>
      </c>
      <c r="W17" s="112"/>
      <c r="X17" s="112"/>
      <c r="Y17" s="112"/>
      <c r="Z17" s="112"/>
    </row>
    <row r="18" spans="1:26" ht="15" hidden="1" outlineLevel="1">
      <c r="A18" s="115" t="s">
        <v>259</v>
      </c>
      <c r="B18" s="115"/>
      <c r="C18" s="115"/>
      <c r="D18" s="115"/>
      <c r="E18" s="115"/>
      <c r="F18" s="115"/>
      <c r="G18" s="115"/>
      <c r="H18" s="115"/>
      <c r="I18" s="117"/>
      <c r="P18" s="112" t="s">
        <v>260</v>
      </c>
      <c r="Q18" s="112"/>
      <c r="R18" s="112"/>
      <c r="V18" s="112" t="s">
        <v>261</v>
      </c>
      <c r="W18" s="112"/>
      <c r="X18" s="112"/>
      <c r="Y18" s="112"/>
      <c r="Z18" s="112"/>
    </row>
    <row r="19" spans="1:26" ht="15" hidden="1" outlineLevel="1">
      <c r="A19" s="115" t="s">
        <v>262</v>
      </c>
      <c r="B19" s="115"/>
      <c r="C19" s="115"/>
      <c r="D19" s="115"/>
      <c r="E19" s="115"/>
      <c r="F19" s="115"/>
      <c r="G19" s="115"/>
      <c r="H19" s="115"/>
      <c r="I19" s="117"/>
      <c r="P19" s="112" t="s">
        <v>263</v>
      </c>
      <c r="Q19" s="112"/>
      <c r="R19" s="112"/>
      <c r="V19" s="112" t="s">
        <v>264</v>
      </c>
      <c r="W19" s="112"/>
      <c r="X19" s="112"/>
      <c r="Y19" s="112"/>
      <c r="Z19" s="112"/>
    </row>
    <row r="20" spans="1:26" ht="15" hidden="1" outlineLevel="1">
      <c r="A20" s="115" t="s">
        <v>265</v>
      </c>
      <c r="B20" s="115"/>
      <c r="C20" s="115"/>
      <c r="D20" s="115"/>
      <c r="E20" s="115"/>
      <c r="F20" s="115"/>
      <c r="G20" s="115"/>
      <c r="H20" s="115"/>
      <c r="I20" s="117"/>
      <c r="P20" s="112" t="s">
        <v>266</v>
      </c>
      <c r="Q20" s="112"/>
      <c r="R20" s="112"/>
      <c r="V20" s="112" t="s">
        <v>267</v>
      </c>
      <c r="W20" s="112"/>
      <c r="X20" s="112"/>
      <c r="Y20" s="112"/>
      <c r="Z20" s="112"/>
    </row>
    <row r="21" spans="1:26" ht="15" hidden="1" outlineLevel="1">
      <c r="A21" s="115" t="s">
        <v>268</v>
      </c>
      <c r="B21" s="115"/>
      <c r="C21" s="115"/>
      <c r="D21" s="115"/>
      <c r="E21" s="115"/>
      <c r="F21" s="115"/>
      <c r="G21" s="115"/>
      <c r="H21" s="115"/>
      <c r="I21" s="117"/>
      <c r="P21" s="112" t="s">
        <v>269</v>
      </c>
      <c r="Q21" s="112"/>
      <c r="R21" s="112"/>
      <c r="V21" s="112" t="s">
        <v>270</v>
      </c>
      <c r="W21" s="112"/>
      <c r="X21" s="112"/>
      <c r="Y21" s="112"/>
      <c r="Z21" s="112"/>
    </row>
    <row r="22" spans="1:26" ht="15" hidden="1" outlineLevel="1">
      <c r="A22" s="115" t="s">
        <v>271</v>
      </c>
      <c r="B22" s="115"/>
      <c r="C22" s="115"/>
      <c r="D22" s="115"/>
      <c r="E22" s="115"/>
      <c r="F22" s="115"/>
      <c r="G22" s="115"/>
      <c r="H22" s="115"/>
      <c r="I22" s="117"/>
      <c r="P22" s="112" t="s">
        <v>272</v>
      </c>
      <c r="Q22" s="112"/>
      <c r="R22" s="112"/>
      <c r="V22" s="112" t="s">
        <v>273</v>
      </c>
      <c r="W22" s="112"/>
      <c r="X22" s="112"/>
      <c r="Y22" s="112"/>
      <c r="Z22" s="112"/>
    </row>
    <row r="23" spans="1:26" ht="15" hidden="1" outlineLevel="1">
      <c r="A23" s="115" t="s">
        <v>274</v>
      </c>
      <c r="B23" s="115"/>
      <c r="C23" s="115"/>
      <c r="D23" s="115"/>
      <c r="E23" s="115"/>
      <c r="F23" s="115"/>
      <c r="G23" s="115"/>
      <c r="H23" s="115"/>
      <c r="I23" s="117"/>
      <c r="P23" s="112" t="s">
        <v>275</v>
      </c>
      <c r="Q23" s="112"/>
      <c r="R23" s="112"/>
      <c r="V23" s="112" t="s">
        <v>276</v>
      </c>
      <c r="W23" s="112"/>
      <c r="X23" s="112"/>
      <c r="Y23" s="112"/>
      <c r="Z23" s="112"/>
    </row>
    <row r="24" spans="1:26" ht="15" hidden="1" outlineLevel="1">
      <c r="A24" s="115"/>
      <c r="B24" s="115"/>
      <c r="C24" s="115"/>
      <c r="D24" s="115"/>
      <c r="E24" s="115"/>
      <c r="F24" s="115"/>
      <c r="G24" s="115"/>
      <c r="H24" s="115"/>
      <c r="I24" s="117"/>
      <c r="P24" s="112" t="s">
        <v>277</v>
      </c>
      <c r="Q24" s="112"/>
      <c r="R24" s="112"/>
      <c r="V24" s="112" t="s">
        <v>278</v>
      </c>
      <c r="W24" s="112"/>
      <c r="X24" s="112"/>
      <c r="Y24" s="112"/>
      <c r="Z24" s="112"/>
    </row>
    <row r="25" spans="1:26" ht="76.5" collapsed="1">
      <c r="A25" s="256" t="s">
        <v>279</v>
      </c>
      <c r="B25" s="256"/>
      <c r="C25" s="256"/>
      <c r="D25" s="256"/>
      <c r="E25" s="121" t="s">
        <v>280</v>
      </c>
      <c r="F25" s="121" t="s">
        <v>281</v>
      </c>
      <c r="G25" s="121" t="s">
        <v>282</v>
      </c>
      <c r="H25" s="121" t="s">
        <v>283</v>
      </c>
      <c r="I25" s="117"/>
    </row>
    <row r="26" spans="1:26" ht="41.25" customHeight="1">
      <c r="A26" s="251" t="s">
        <v>49</v>
      </c>
      <c r="B26" s="251"/>
      <c r="C26" s="251"/>
      <c r="D26" s="251"/>
      <c r="E26" s="251"/>
      <c r="F26" s="251"/>
      <c r="G26" s="251"/>
      <c r="H26" s="251"/>
      <c r="I26" s="117"/>
    </row>
    <row r="27" spans="1:26" ht="14.25" customHeight="1">
      <c r="A27" s="244" t="s">
        <v>51</v>
      </c>
      <c r="B27" s="244"/>
      <c r="C27" s="244"/>
      <c r="D27" s="244"/>
      <c r="E27" s="122"/>
      <c r="F27" s="123">
        <f>'Лицевой счет'!C19</f>
        <v>1168.5</v>
      </c>
      <c r="G27" s="124">
        <f>'[1]Отчет по наряд-заданиям'!AE166</f>
        <v>0</v>
      </c>
      <c r="H27" s="125">
        <f>G27/F27</f>
        <v>0</v>
      </c>
      <c r="I27" s="117">
        <v>1</v>
      </c>
    </row>
    <row r="28" spans="1:26" ht="22.5" customHeight="1">
      <c r="A28" s="243" t="s">
        <v>52</v>
      </c>
      <c r="B28" s="243"/>
      <c r="C28" s="243"/>
      <c r="D28" s="243"/>
      <c r="E28" s="48" t="s">
        <v>53</v>
      </c>
      <c r="F28" s="126"/>
      <c r="G28" s="127"/>
      <c r="H28" s="128"/>
      <c r="I28" s="117"/>
    </row>
    <row r="29" spans="1:26" ht="14.25" customHeight="1">
      <c r="A29" s="244" t="s">
        <v>55</v>
      </c>
      <c r="B29" s="244"/>
      <c r="C29" s="244"/>
      <c r="D29" s="244"/>
      <c r="E29" s="122"/>
      <c r="F29" s="123">
        <f>'Лицевой счет'!C19</f>
        <v>1168.5</v>
      </c>
      <c r="G29" s="124">
        <f>'[1]Отчет по наряд-заданиям'!AE167</f>
        <v>0</v>
      </c>
      <c r="H29" s="125">
        <f>G29/F29</f>
        <v>0</v>
      </c>
      <c r="I29" s="117">
        <v>2</v>
      </c>
    </row>
    <row r="30" spans="1:26" ht="12.75" customHeight="1">
      <c r="A30" s="243" t="s">
        <v>56</v>
      </c>
      <c r="B30" s="243"/>
      <c r="C30" s="243"/>
      <c r="D30" s="243"/>
      <c r="E30" s="255" t="s">
        <v>86</v>
      </c>
      <c r="F30" s="129"/>
      <c r="G30" s="130"/>
      <c r="H30" s="131"/>
      <c r="I30" s="117"/>
    </row>
    <row r="31" spans="1:26" ht="46.5" customHeight="1">
      <c r="A31" s="243" t="s">
        <v>57</v>
      </c>
      <c r="B31" s="243"/>
      <c r="C31" s="243"/>
      <c r="D31" s="243"/>
      <c r="E31" s="255"/>
      <c r="F31" s="132"/>
      <c r="G31" s="133"/>
      <c r="H31" s="134"/>
      <c r="I31" s="117"/>
    </row>
    <row r="32" spans="1:26" ht="23.25" customHeight="1">
      <c r="A32" s="246" t="s">
        <v>58</v>
      </c>
      <c r="B32" s="246"/>
      <c r="C32" s="246"/>
      <c r="D32" s="246"/>
      <c r="E32" s="255"/>
      <c r="F32" s="135"/>
      <c r="G32" s="136"/>
      <c r="H32" s="137"/>
      <c r="I32" s="117"/>
    </row>
    <row r="33" spans="1:9" ht="28.5" customHeight="1">
      <c r="A33" s="244" t="s">
        <v>60</v>
      </c>
      <c r="B33" s="244"/>
      <c r="C33" s="244"/>
      <c r="D33" s="244"/>
      <c r="E33" s="138"/>
      <c r="F33" s="123">
        <f>'Лицевой счет'!C19</f>
        <v>1168.5</v>
      </c>
      <c r="G33" s="124">
        <f>'[1]Отчет по наряд-заданиям'!AE168</f>
        <v>0</v>
      </c>
      <c r="H33" s="125">
        <f>G33/F33</f>
        <v>0</v>
      </c>
      <c r="I33" s="117">
        <v>3</v>
      </c>
    </row>
    <row r="34" spans="1:9" ht="45" customHeight="1">
      <c r="A34" s="243" t="s">
        <v>61</v>
      </c>
      <c r="B34" s="243"/>
      <c r="C34" s="243"/>
      <c r="D34" s="243"/>
      <c r="E34" s="48" t="s">
        <v>53</v>
      </c>
      <c r="F34" s="129"/>
      <c r="G34" s="130"/>
      <c r="H34" s="131"/>
      <c r="I34" s="117"/>
    </row>
    <row r="35" spans="1:9" ht="34.5" customHeight="1">
      <c r="A35" s="243" t="s">
        <v>62</v>
      </c>
      <c r="B35" s="243"/>
      <c r="C35" s="243"/>
      <c r="D35" s="243"/>
      <c r="E35" s="48" t="s">
        <v>63</v>
      </c>
      <c r="F35" s="135"/>
      <c r="G35" s="136"/>
      <c r="H35" s="137"/>
      <c r="I35" s="117"/>
    </row>
    <row r="36" spans="1:9" ht="29.25" customHeight="1">
      <c r="A36" s="244" t="s">
        <v>65</v>
      </c>
      <c r="B36" s="244"/>
      <c r="C36" s="244"/>
      <c r="D36" s="244"/>
      <c r="E36" s="138"/>
      <c r="F36" s="123">
        <f>'Лицевой счет'!C19</f>
        <v>1168.5</v>
      </c>
      <c r="G36" s="124">
        <f>'[1]Отчет по наряд-заданиям'!AE169</f>
        <v>0</v>
      </c>
      <c r="H36" s="125">
        <f>G36/F36</f>
        <v>0</v>
      </c>
      <c r="I36" s="117">
        <v>4</v>
      </c>
    </row>
    <row r="37" spans="1:9" ht="25.5" customHeight="1">
      <c r="A37" s="243" t="s">
        <v>66</v>
      </c>
      <c r="B37" s="243"/>
      <c r="C37" s="243"/>
      <c r="D37" s="243"/>
      <c r="E37" s="255" t="s">
        <v>53</v>
      </c>
      <c r="F37" s="129"/>
      <c r="G37" s="130"/>
      <c r="H37" s="131"/>
      <c r="I37" s="117"/>
    </row>
    <row r="38" spans="1:9" ht="23.25" customHeight="1">
      <c r="A38" s="243" t="s">
        <v>67</v>
      </c>
      <c r="B38" s="243"/>
      <c r="C38" s="243"/>
      <c r="D38" s="243"/>
      <c r="E38" s="255"/>
      <c r="F38" s="132"/>
      <c r="G38" s="133"/>
      <c r="H38" s="134"/>
      <c r="I38" s="117"/>
    </row>
    <row r="39" spans="1:9" ht="24" customHeight="1">
      <c r="A39" s="243" t="s">
        <v>68</v>
      </c>
      <c r="B39" s="243"/>
      <c r="C39" s="243"/>
      <c r="D39" s="243"/>
      <c r="E39" s="48" t="s">
        <v>63</v>
      </c>
      <c r="F39" s="135"/>
      <c r="G39" s="136"/>
      <c r="H39" s="137"/>
      <c r="I39" s="117"/>
    </row>
    <row r="40" spans="1:9" ht="41.25" customHeight="1">
      <c r="A40" s="244" t="s">
        <v>70</v>
      </c>
      <c r="B40" s="244"/>
      <c r="C40" s="244"/>
      <c r="D40" s="244"/>
      <c r="E40" s="138"/>
      <c r="F40" s="123">
        <f>'Лицевой счет'!C19</f>
        <v>1168.5</v>
      </c>
      <c r="G40" s="124">
        <f>'[1]Отчет по наряд-заданиям'!AE170</f>
        <v>0</v>
      </c>
      <c r="H40" s="139">
        <f>G40/F40</f>
        <v>0</v>
      </c>
      <c r="I40" s="117">
        <v>5</v>
      </c>
    </row>
    <row r="41" spans="1:9" ht="33" customHeight="1">
      <c r="A41" s="243" t="s">
        <v>71</v>
      </c>
      <c r="B41" s="243"/>
      <c r="C41" s="243"/>
      <c r="D41" s="243"/>
      <c r="E41" s="48" t="s">
        <v>53</v>
      </c>
      <c r="F41" s="129"/>
      <c r="G41" s="130"/>
      <c r="H41" s="131"/>
      <c r="I41" s="117"/>
    </row>
    <row r="42" spans="1:9" ht="22.5" customHeight="1">
      <c r="A42" s="243" t="s">
        <v>68</v>
      </c>
      <c r="B42" s="243"/>
      <c r="C42" s="243"/>
      <c r="D42" s="243"/>
      <c r="E42" s="48" t="s">
        <v>63</v>
      </c>
      <c r="F42" s="135"/>
      <c r="G42" s="136"/>
      <c r="H42" s="137"/>
      <c r="I42" s="117"/>
    </row>
    <row r="43" spans="1:9" ht="28.5" customHeight="1">
      <c r="A43" s="244" t="s">
        <v>73</v>
      </c>
      <c r="B43" s="244"/>
      <c r="C43" s="244"/>
      <c r="D43" s="244"/>
      <c r="E43" s="122"/>
      <c r="F43" s="123">
        <f>'Лицевой счет'!C19</f>
        <v>1168.5</v>
      </c>
      <c r="G43" s="124">
        <f>'[1]Отчет по наряд-заданиям'!AE171</f>
        <v>0</v>
      </c>
      <c r="H43" s="125">
        <f>G43/F43</f>
        <v>0</v>
      </c>
      <c r="I43" s="117">
        <v>6</v>
      </c>
    </row>
    <row r="44" spans="1:9" ht="12" customHeight="1">
      <c r="A44" s="246" t="s">
        <v>74</v>
      </c>
      <c r="B44" s="246"/>
      <c r="C44" s="246"/>
      <c r="D44" s="246"/>
      <c r="E44" s="48" t="s">
        <v>53</v>
      </c>
      <c r="F44" s="129"/>
      <c r="G44" s="130"/>
      <c r="H44" s="140"/>
      <c r="I44" s="117"/>
    </row>
    <row r="45" spans="1:9" ht="21.75" customHeight="1">
      <c r="A45" s="243" t="s">
        <v>75</v>
      </c>
      <c r="B45" s="243"/>
      <c r="C45" s="243"/>
      <c r="D45" s="243"/>
      <c r="E45" s="255" t="s">
        <v>63</v>
      </c>
      <c r="F45" s="132"/>
      <c r="G45" s="133"/>
      <c r="H45" s="141"/>
      <c r="I45" s="117"/>
    </row>
    <row r="46" spans="1:9" ht="21.75" customHeight="1">
      <c r="A46" s="243" t="s">
        <v>76</v>
      </c>
      <c r="B46" s="243"/>
      <c r="C46" s="243"/>
      <c r="D46" s="243"/>
      <c r="E46" s="255"/>
      <c r="F46" s="135"/>
      <c r="G46" s="136"/>
      <c r="H46" s="142"/>
      <c r="I46" s="117"/>
    </row>
    <row r="47" spans="1:9" ht="25.5" customHeight="1">
      <c r="A47" s="244" t="s">
        <v>78</v>
      </c>
      <c r="B47" s="244"/>
      <c r="C47" s="244"/>
      <c r="D47" s="244"/>
      <c r="E47" s="122"/>
      <c r="F47" s="123">
        <f>'Лицевой счет'!C19</f>
        <v>1168.5</v>
      </c>
      <c r="G47" s="124">
        <f>'[1]Отчет по наряд-заданиям'!AE172</f>
        <v>0</v>
      </c>
      <c r="H47" s="125">
        <f>G47/F47</f>
        <v>0</v>
      </c>
      <c r="I47" s="117">
        <v>7</v>
      </c>
    </row>
    <row r="48" spans="1:9" ht="23.25" customHeight="1">
      <c r="A48" s="243" t="s">
        <v>79</v>
      </c>
      <c r="B48" s="243"/>
      <c r="C48" s="243"/>
      <c r="D48" s="243"/>
      <c r="E48" s="48" t="s">
        <v>53</v>
      </c>
      <c r="F48" s="129"/>
      <c r="G48" s="130"/>
      <c r="H48" s="131"/>
      <c r="I48" s="117"/>
    </row>
    <row r="49" spans="1:9" ht="23.25" customHeight="1">
      <c r="A49" s="243" t="s">
        <v>80</v>
      </c>
      <c r="B49" s="243"/>
      <c r="C49" s="243"/>
      <c r="D49" s="243"/>
      <c r="E49" s="48" t="s">
        <v>81</v>
      </c>
      <c r="F49" s="135"/>
      <c r="G49" s="136"/>
      <c r="H49" s="137"/>
      <c r="I49" s="117"/>
    </row>
    <row r="50" spans="1:9" ht="29.25" customHeight="1">
      <c r="A50" s="244" t="s">
        <v>83</v>
      </c>
      <c r="B50" s="244"/>
      <c r="C50" s="244"/>
      <c r="D50" s="244"/>
      <c r="E50" s="122"/>
      <c r="F50" s="123">
        <f>'Лицевой счет'!C19</f>
        <v>1168.5</v>
      </c>
      <c r="G50" s="124">
        <f>'[1]Отчет по наряд-заданиям'!AE173</f>
        <v>0</v>
      </c>
      <c r="H50" s="125">
        <f>G50/F50</f>
        <v>0</v>
      </c>
      <c r="I50" s="117">
        <v>8</v>
      </c>
    </row>
    <row r="51" spans="1:9" ht="32.25" customHeight="1">
      <c r="A51" s="243" t="s">
        <v>84</v>
      </c>
      <c r="B51" s="243"/>
      <c r="C51" s="243"/>
      <c r="D51" s="243"/>
      <c r="E51" s="48" t="s">
        <v>53</v>
      </c>
      <c r="F51" s="129"/>
      <c r="G51" s="130"/>
      <c r="H51" s="131"/>
      <c r="I51" s="117"/>
    </row>
    <row r="52" spans="1:9" ht="24.75" customHeight="1">
      <c r="A52" s="243" t="s">
        <v>85</v>
      </c>
      <c r="B52" s="243"/>
      <c r="C52" s="243"/>
      <c r="D52" s="243"/>
      <c r="E52" s="48" t="s">
        <v>86</v>
      </c>
      <c r="F52" s="132"/>
      <c r="G52" s="133"/>
      <c r="H52" s="134"/>
      <c r="I52" s="117"/>
    </row>
    <row r="53" spans="1:9" ht="22.5" customHeight="1">
      <c r="A53" s="243" t="s">
        <v>87</v>
      </c>
      <c r="B53" s="243"/>
      <c r="C53" s="243"/>
      <c r="D53" s="243"/>
      <c r="E53" s="48" t="s">
        <v>86</v>
      </c>
      <c r="F53" s="132"/>
      <c r="G53" s="133"/>
      <c r="H53" s="134"/>
      <c r="I53" s="117"/>
    </row>
    <row r="54" spans="1:9" ht="22.5" customHeight="1">
      <c r="A54" s="246" t="s">
        <v>68</v>
      </c>
      <c r="B54" s="246"/>
      <c r="C54" s="246"/>
      <c r="D54" s="246"/>
      <c r="E54" s="48" t="s">
        <v>63</v>
      </c>
      <c r="F54" s="135"/>
      <c r="G54" s="136"/>
      <c r="H54" s="137"/>
      <c r="I54" s="117"/>
    </row>
    <row r="55" spans="1:9" ht="28.5" customHeight="1">
      <c r="A55" s="244" t="s">
        <v>89</v>
      </c>
      <c r="B55" s="244"/>
      <c r="C55" s="244"/>
      <c r="D55" s="244"/>
      <c r="E55" s="138"/>
      <c r="F55" s="123">
        <f>'Лицевой счет'!C19</f>
        <v>1168.5</v>
      </c>
      <c r="G55" s="124">
        <f>'[1]Отчет по наряд-заданиям'!AE174</f>
        <v>0</v>
      </c>
      <c r="H55" s="125">
        <f>G55/F55</f>
        <v>0</v>
      </c>
      <c r="I55" s="117">
        <v>9</v>
      </c>
    </row>
    <row r="56" spans="1:9" ht="45" customHeight="1">
      <c r="A56" s="243" t="s">
        <v>90</v>
      </c>
      <c r="B56" s="243"/>
      <c r="C56" s="243"/>
      <c r="D56" s="243"/>
      <c r="E56" s="48" t="s">
        <v>53</v>
      </c>
      <c r="F56" s="129"/>
      <c r="G56" s="130"/>
      <c r="H56" s="140"/>
      <c r="I56" s="117"/>
    </row>
    <row r="57" spans="1:9" ht="24.75" customHeight="1">
      <c r="A57" s="243" t="s">
        <v>68</v>
      </c>
      <c r="B57" s="243"/>
      <c r="C57" s="243"/>
      <c r="D57" s="243"/>
      <c r="E57" s="48" t="s">
        <v>63</v>
      </c>
      <c r="F57" s="135"/>
      <c r="G57" s="136"/>
      <c r="H57" s="142"/>
      <c r="I57" s="117"/>
    </row>
    <row r="58" spans="1:9" ht="27.75" customHeight="1">
      <c r="A58" s="254" t="s">
        <v>92</v>
      </c>
      <c r="B58" s="254"/>
      <c r="C58" s="254"/>
      <c r="D58" s="254"/>
      <c r="E58" s="143"/>
      <c r="F58" s="123">
        <f>'Лицевой счет'!C19</f>
        <v>1168.5</v>
      </c>
      <c r="G58" s="124">
        <f>'[1]Отчет по наряд-заданиям'!AE175</f>
        <v>0</v>
      </c>
      <c r="H58" s="125">
        <f>G58/F58</f>
        <v>0</v>
      </c>
      <c r="I58" s="117">
        <v>10</v>
      </c>
    </row>
    <row r="59" spans="1:9" ht="44.25" customHeight="1">
      <c r="A59" s="243" t="s">
        <v>93</v>
      </c>
      <c r="B59" s="243"/>
      <c r="C59" s="243"/>
      <c r="D59" s="243"/>
      <c r="E59" s="48" t="s">
        <v>94</v>
      </c>
      <c r="F59" s="126"/>
      <c r="G59" s="127"/>
      <c r="H59" s="144"/>
      <c r="I59" s="145"/>
    </row>
    <row r="60" spans="1:9" ht="27" customHeight="1">
      <c r="A60" s="244" t="s">
        <v>96</v>
      </c>
      <c r="B60" s="244"/>
      <c r="C60" s="244"/>
      <c r="D60" s="244"/>
      <c r="E60" s="138"/>
      <c r="F60" s="123">
        <f>'Лицевой счет'!C19</f>
        <v>1168.5</v>
      </c>
      <c r="G60" s="124">
        <f>'[1]Отчет по наряд-заданиям'!AE176</f>
        <v>0</v>
      </c>
      <c r="H60" s="125">
        <f>G60/F60</f>
        <v>0</v>
      </c>
      <c r="I60" s="145">
        <v>11</v>
      </c>
    </row>
    <row r="61" spans="1:9" ht="21" customHeight="1">
      <c r="A61" s="243" t="s">
        <v>97</v>
      </c>
      <c r="B61" s="243"/>
      <c r="C61" s="243"/>
      <c r="D61" s="243"/>
      <c r="E61" s="48" t="s">
        <v>53</v>
      </c>
      <c r="F61" s="129"/>
      <c r="G61" s="130"/>
      <c r="H61" s="131"/>
      <c r="I61" s="145"/>
    </row>
    <row r="62" spans="1:9" ht="21.75" customHeight="1">
      <c r="A62" s="243" t="s">
        <v>68</v>
      </c>
      <c r="B62" s="243"/>
      <c r="C62" s="243"/>
      <c r="D62" s="243"/>
      <c r="E62" s="48" t="s">
        <v>63</v>
      </c>
      <c r="F62" s="135"/>
      <c r="G62" s="136"/>
      <c r="H62" s="137"/>
      <c r="I62" s="145"/>
    </row>
    <row r="63" spans="1:9" ht="57" customHeight="1">
      <c r="A63" s="244" t="s">
        <v>99</v>
      </c>
      <c r="B63" s="244"/>
      <c r="C63" s="244"/>
      <c r="D63" s="244"/>
      <c r="E63" s="138"/>
      <c r="F63" s="123">
        <f>'Лицевой счет'!C19</f>
        <v>1168.5</v>
      </c>
      <c r="G63" s="124">
        <f>'[1]Отчет по наряд-заданиям'!AE177</f>
        <v>0</v>
      </c>
      <c r="H63" s="125">
        <f>G63/F63</f>
        <v>0</v>
      </c>
      <c r="I63" s="145">
        <v>12</v>
      </c>
    </row>
    <row r="64" spans="1:9" ht="44.25" customHeight="1">
      <c r="A64" s="243" t="s">
        <v>100</v>
      </c>
      <c r="B64" s="243"/>
      <c r="C64" s="243"/>
      <c r="D64" s="243"/>
      <c r="E64" s="48" t="s">
        <v>53</v>
      </c>
      <c r="F64" s="129"/>
      <c r="G64" s="130"/>
      <c r="H64" s="131"/>
      <c r="I64" s="145"/>
    </row>
    <row r="65" spans="1:9" ht="33.75" customHeight="1">
      <c r="A65" s="246" t="s">
        <v>101</v>
      </c>
      <c r="B65" s="246"/>
      <c r="C65" s="246"/>
      <c r="D65" s="246"/>
      <c r="E65" s="48" t="s">
        <v>63</v>
      </c>
      <c r="F65" s="135"/>
      <c r="G65" s="136"/>
      <c r="H65" s="137"/>
      <c r="I65" s="145"/>
    </row>
    <row r="66" spans="1:9" ht="27.75" customHeight="1">
      <c r="A66" s="251" t="s">
        <v>102</v>
      </c>
      <c r="B66" s="251"/>
      <c r="C66" s="251"/>
      <c r="D66" s="251"/>
      <c r="E66" s="251"/>
      <c r="F66" s="251"/>
      <c r="G66" s="251"/>
      <c r="H66" s="251"/>
      <c r="I66" s="145"/>
    </row>
    <row r="67" spans="1:9" ht="28.5" customHeight="1">
      <c r="A67" s="244" t="s">
        <v>104</v>
      </c>
      <c r="B67" s="244"/>
      <c r="C67" s="244"/>
      <c r="D67" s="244"/>
      <c r="E67" s="138"/>
      <c r="F67" s="123">
        <f>'Лицевой счет'!C19</f>
        <v>1168.5</v>
      </c>
      <c r="G67" s="124">
        <f>'[1]Отчет по наряд-заданиям'!AE178</f>
        <v>0</v>
      </c>
      <c r="H67" s="125">
        <f>G67/F67</f>
        <v>0</v>
      </c>
      <c r="I67" s="145">
        <v>13</v>
      </c>
    </row>
    <row r="68" spans="1:9" ht="21.75" customHeight="1">
      <c r="A68" s="243" t="s">
        <v>105</v>
      </c>
      <c r="B68" s="243"/>
      <c r="C68" s="243"/>
      <c r="D68" s="243"/>
      <c r="E68" s="48" t="s">
        <v>86</v>
      </c>
      <c r="F68" s="129"/>
      <c r="G68" s="130"/>
      <c r="H68" s="140"/>
      <c r="I68" s="145"/>
    </row>
    <row r="69" spans="1:9" ht="21.75" customHeight="1">
      <c r="A69" s="243" t="s">
        <v>68</v>
      </c>
      <c r="B69" s="243"/>
      <c r="C69" s="243"/>
      <c r="D69" s="243"/>
      <c r="E69" s="48" t="s">
        <v>63</v>
      </c>
      <c r="F69" s="135"/>
      <c r="G69" s="136"/>
      <c r="H69" s="142"/>
      <c r="I69" s="145"/>
    </row>
    <row r="70" spans="1:9" ht="42" customHeight="1">
      <c r="A70" s="244" t="s">
        <v>107</v>
      </c>
      <c r="B70" s="244"/>
      <c r="C70" s="244"/>
      <c r="D70" s="244"/>
      <c r="E70" s="138"/>
      <c r="F70" s="123">
        <f>'Лицевой счет'!C19</f>
        <v>1168.5</v>
      </c>
      <c r="G70" s="124">
        <f>'[1]Отчет по наряд-заданиям'!AE179</f>
        <v>729.85676015993579</v>
      </c>
      <c r="H70" s="125">
        <f>G70/F70</f>
        <v>0.62460997874192192</v>
      </c>
      <c r="I70" s="145">
        <v>14</v>
      </c>
    </row>
    <row r="71" spans="1:9" ht="54" customHeight="1">
      <c r="A71" s="243" t="s">
        <v>108</v>
      </c>
      <c r="B71" s="243"/>
      <c r="C71" s="243"/>
      <c r="D71" s="243"/>
      <c r="E71" s="48" t="s">
        <v>182</v>
      </c>
      <c r="F71" s="129"/>
      <c r="G71" s="130"/>
      <c r="H71" s="131"/>
      <c r="I71" s="145"/>
    </row>
    <row r="72" spans="1:9" ht="33" customHeight="1">
      <c r="A72" s="253" t="s">
        <v>109</v>
      </c>
      <c r="B72" s="253"/>
      <c r="C72" s="253"/>
      <c r="D72" s="253"/>
      <c r="E72" s="62" t="s">
        <v>110</v>
      </c>
      <c r="F72" s="132"/>
      <c r="G72" s="133"/>
      <c r="H72" s="134"/>
      <c r="I72" s="145"/>
    </row>
    <row r="73" spans="1:9" ht="21" customHeight="1">
      <c r="A73" s="253" t="s">
        <v>111</v>
      </c>
      <c r="B73" s="253"/>
      <c r="C73" s="253"/>
      <c r="D73" s="253"/>
      <c r="E73" s="62" t="s">
        <v>110</v>
      </c>
      <c r="F73" s="132"/>
      <c r="G73" s="133"/>
      <c r="H73" s="134"/>
      <c r="I73" s="145"/>
    </row>
    <row r="74" spans="1:9" ht="31.5" customHeight="1">
      <c r="A74" s="253" t="s">
        <v>112</v>
      </c>
      <c r="B74" s="253"/>
      <c r="C74" s="253"/>
      <c r="D74" s="253"/>
      <c r="E74" s="48" t="s">
        <v>81</v>
      </c>
      <c r="F74" s="132"/>
      <c r="G74" s="133"/>
      <c r="H74" s="134"/>
      <c r="I74" s="145"/>
    </row>
    <row r="75" spans="1:9" ht="21" customHeight="1">
      <c r="A75" s="253" t="s">
        <v>113</v>
      </c>
      <c r="B75" s="253"/>
      <c r="C75" s="253"/>
      <c r="D75" s="253"/>
      <c r="E75" s="48" t="s">
        <v>81</v>
      </c>
      <c r="F75" s="132"/>
      <c r="G75" s="133"/>
      <c r="H75" s="134"/>
      <c r="I75" s="145"/>
    </row>
    <row r="76" spans="1:9" ht="22.5" customHeight="1">
      <c r="A76" s="253" t="s">
        <v>114</v>
      </c>
      <c r="B76" s="253"/>
      <c r="C76" s="253"/>
      <c r="D76" s="253"/>
      <c r="E76" s="48" t="s">
        <v>81</v>
      </c>
      <c r="F76" s="135"/>
      <c r="G76" s="136"/>
      <c r="H76" s="137"/>
      <c r="I76" s="145"/>
    </row>
    <row r="77" spans="1:9" ht="27" customHeight="1">
      <c r="A77" s="244" t="s">
        <v>116</v>
      </c>
      <c r="B77" s="244"/>
      <c r="C77" s="244"/>
      <c r="D77" s="244"/>
      <c r="E77" s="138"/>
      <c r="F77" s="123">
        <f>'Лицевой счет'!C19</f>
        <v>1168.5</v>
      </c>
      <c r="G77" s="124">
        <f>'[1]Отчет по наряд-заданиям'!AE180</f>
        <v>0</v>
      </c>
      <c r="H77" s="125">
        <f>G77/F77</f>
        <v>0</v>
      </c>
      <c r="I77" s="145">
        <v>15</v>
      </c>
    </row>
    <row r="78" spans="1:9" ht="21.75" customHeight="1">
      <c r="A78" s="243" t="s">
        <v>119</v>
      </c>
      <c r="B78" s="243"/>
      <c r="C78" s="243"/>
      <c r="D78" s="243"/>
      <c r="E78" s="48" t="s">
        <v>120</v>
      </c>
      <c r="F78" s="129"/>
      <c r="G78" s="130"/>
      <c r="H78" s="131"/>
      <c r="I78" s="145"/>
    </row>
    <row r="79" spans="1:9" ht="10.5" customHeight="1">
      <c r="A79" s="243" t="s">
        <v>121</v>
      </c>
      <c r="B79" s="243"/>
      <c r="C79" s="243"/>
      <c r="D79" s="243"/>
      <c r="E79" s="48" t="s">
        <v>81</v>
      </c>
      <c r="F79" s="132"/>
      <c r="G79" s="133"/>
      <c r="H79" s="134"/>
      <c r="I79" s="145"/>
    </row>
    <row r="80" spans="1:9" ht="21" customHeight="1">
      <c r="A80" s="246" t="s">
        <v>122</v>
      </c>
      <c r="B80" s="246"/>
      <c r="C80" s="246"/>
      <c r="D80" s="246"/>
      <c r="E80" s="48" t="s">
        <v>81</v>
      </c>
      <c r="F80" s="135"/>
      <c r="G80" s="136"/>
      <c r="H80" s="137"/>
      <c r="I80" s="145"/>
    </row>
    <row r="81" spans="1:9" ht="28.5" customHeight="1">
      <c r="A81" s="244" t="s">
        <v>124</v>
      </c>
      <c r="B81" s="244"/>
      <c r="C81" s="244"/>
      <c r="D81" s="244"/>
      <c r="E81" s="138"/>
      <c r="F81" s="123">
        <f>'Лицевой счет'!C19</f>
        <v>1168.5</v>
      </c>
      <c r="G81" s="124">
        <f>'[1]Отчет по наряд-заданиям'!AE181</f>
        <v>343.64336170555765</v>
      </c>
      <c r="H81" s="125">
        <f>G81/F81</f>
        <v>0.29408931254219739</v>
      </c>
      <c r="I81" s="145">
        <v>16</v>
      </c>
    </row>
    <row r="82" spans="1:9" ht="14.25" customHeight="1">
      <c r="A82" s="243" t="s">
        <v>125</v>
      </c>
      <c r="B82" s="243"/>
      <c r="C82" s="243"/>
      <c r="D82" s="243"/>
      <c r="E82" s="48" t="s">
        <v>86</v>
      </c>
      <c r="F82" s="129"/>
      <c r="G82" s="130"/>
      <c r="H82" s="131"/>
      <c r="I82" s="145"/>
    </row>
    <row r="83" spans="1:9" ht="33" customHeight="1">
      <c r="A83" s="243" t="s">
        <v>126</v>
      </c>
      <c r="B83" s="243"/>
      <c r="C83" s="243"/>
      <c r="D83" s="243"/>
      <c r="E83" s="48" t="s">
        <v>81</v>
      </c>
      <c r="F83" s="135"/>
      <c r="G83" s="136"/>
      <c r="H83" s="137"/>
      <c r="I83" s="145"/>
    </row>
    <row r="84" spans="1:9" ht="14.25" customHeight="1">
      <c r="A84" s="251" t="s">
        <v>127</v>
      </c>
      <c r="B84" s="251"/>
      <c r="C84" s="251"/>
      <c r="D84" s="251"/>
      <c r="E84" s="251"/>
      <c r="F84" s="251"/>
      <c r="G84" s="251"/>
      <c r="H84" s="251"/>
      <c r="I84" s="145"/>
    </row>
    <row r="85" spans="1:9" ht="26.25" customHeight="1">
      <c r="A85" s="252" t="s">
        <v>129</v>
      </c>
      <c r="B85" s="252"/>
      <c r="C85" s="252"/>
      <c r="D85" s="252"/>
      <c r="E85" s="146"/>
      <c r="F85" s="123">
        <f>'Лицевой счет'!C19</f>
        <v>1168.5</v>
      </c>
      <c r="G85" s="124">
        <f>'[1]Отчет по наряд-заданиям'!AE182</f>
        <v>2119.7290808875105</v>
      </c>
      <c r="H85" s="125">
        <f>G85/F85</f>
        <v>1.8140599750855888</v>
      </c>
      <c r="I85" s="145">
        <v>17</v>
      </c>
    </row>
    <row r="86" spans="1:9" ht="21.75" customHeight="1">
      <c r="A86" s="250" t="s">
        <v>130</v>
      </c>
      <c r="B86" s="250"/>
      <c r="C86" s="250"/>
      <c r="D86" s="250"/>
      <c r="E86" s="147" t="s">
        <v>284</v>
      </c>
      <c r="F86" s="129"/>
      <c r="G86" s="130"/>
      <c r="H86" s="140"/>
      <c r="I86" s="145"/>
    </row>
    <row r="87" spans="1:9" ht="33" customHeight="1">
      <c r="A87" s="250" t="s">
        <v>132</v>
      </c>
      <c r="B87" s="250"/>
      <c r="C87" s="250"/>
      <c r="D87" s="250"/>
      <c r="E87" s="147" t="s">
        <v>285</v>
      </c>
      <c r="F87" s="132"/>
      <c r="G87" s="133"/>
      <c r="H87" s="141"/>
      <c r="I87" s="145"/>
    </row>
    <row r="88" spans="1:9" ht="11.25" customHeight="1">
      <c r="A88" s="250" t="s">
        <v>133</v>
      </c>
      <c r="B88" s="250"/>
      <c r="C88" s="250"/>
      <c r="D88" s="250"/>
      <c r="E88" s="147" t="s">
        <v>190</v>
      </c>
      <c r="F88" s="132"/>
      <c r="G88" s="133"/>
      <c r="H88" s="141"/>
      <c r="I88" s="145"/>
    </row>
    <row r="89" spans="1:9" ht="22.5" customHeight="1">
      <c r="A89" s="250" t="s">
        <v>134</v>
      </c>
      <c r="B89" s="250"/>
      <c r="C89" s="250"/>
      <c r="D89" s="250"/>
      <c r="E89" s="147" t="s">
        <v>286</v>
      </c>
      <c r="F89" s="132"/>
      <c r="G89" s="133"/>
      <c r="H89" s="141"/>
      <c r="I89" s="145"/>
    </row>
    <row r="90" spans="1:9" ht="12.75" customHeight="1">
      <c r="A90" s="250" t="s">
        <v>135</v>
      </c>
      <c r="B90" s="250"/>
      <c r="C90" s="250"/>
      <c r="D90" s="250"/>
      <c r="E90" s="48" t="s">
        <v>81</v>
      </c>
      <c r="F90" s="132"/>
      <c r="G90" s="133"/>
      <c r="H90" s="141"/>
      <c r="I90" s="145"/>
    </row>
    <row r="91" spans="1:9" ht="33" customHeight="1">
      <c r="A91" s="250" t="s">
        <v>136</v>
      </c>
      <c r="B91" s="250"/>
      <c r="C91" s="250"/>
      <c r="D91" s="250"/>
      <c r="E91" s="48" t="s">
        <v>81</v>
      </c>
      <c r="F91" s="135"/>
      <c r="G91" s="136"/>
      <c r="H91" s="142"/>
      <c r="I91" s="145"/>
    </row>
    <row r="92" spans="1:9" ht="84.75" customHeight="1">
      <c r="A92" s="244" t="s">
        <v>138</v>
      </c>
      <c r="B92" s="244"/>
      <c r="C92" s="244"/>
      <c r="D92" s="244"/>
      <c r="E92" s="138"/>
      <c r="F92" s="123">
        <f>'Лицевой счет'!C19</f>
        <v>1168.5</v>
      </c>
      <c r="G92" s="124">
        <f>'[1]Отчет по наряд-заданиям'!AE183</f>
        <v>0</v>
      </c>
      <c r="H92" s="125">
        <f>G92/F92</f>
        <v>0</v>
      </c>
      <c r="I92" s="145">
        <v>18</v>
      </c>
    </row>
    <row r="93" spans="1:9" ht="21" customHeight="1">
      <c r="A93" s="246" t="s">
        <v>139</v>
      </c>
      <c r="B93" s="246"/>
      <c r="C93" s="246"/>
      <c r="D93" s="246"/>
      <c r="E93" s="245" t="s">
        <v>286</v>
      </c>
      <c r="F93" s="129"/>
      <c r="G93" s="130"/>
      <c r="H93" s="131"/>
      <c r="I93" s="145"/>
    </row>
    <row r="94" spans="1:9" ht="22.5" customHeight="1">
      <c r="A94" s="243" t="s">
        <v>141</v>
      </c>
      <c r="B94" s="243"/>
      <c r="C94" s="243"/>
      <c r="D94" s="243"/>
      <c r="E94" s="245"/>
      <c r="F94" s="132"/>
      <c r="G94" s="133"/>
      <c r="H94" s="134"/>
      <c r="I94" s="145"/>
    </row>
    <row r="95" spans="1:9" ht="13.5" customHeight="1">
      <c r="A95" s="243" t="s">
        <v>142</v>
      </c>
      <c r="B95" s="243"/>
      <c r="C95" s="243"/>
      <c r="D95" s="243"/>
      <c r="E95" s="245"/>
      <c r="F95" s="132"/>
      <c r="G95" s="133"/>
      <c r="H95" s="134"/>
      <c r="I95" s="145"/>
    </row>
    <row r="96" spans="1:9" ht="22.5" customHeight="1">
      <c r="A96" s="243" t="s">
        <v>143</v>
      </c>
      <c r="B96" s="243"/>
      <c r="C96" s="243"/>
      <c r="D96" s="243"/>
      <c r="E96" s="245"/>
      <c r="F96" s="132"/>
      <c r="G96" s="133"/>
      <c r="H96" s="134"/>
      <c r="I96" s="145"/>
    </row>
    <row r="97" spans="1:39" ht="10.5" customHeight="1">
      <c r="A97" s="246" t="s">
        <v>144</v>
      </c>
      <c r="B97" s="246"/>
      <c r="C97" s="246"/>
      <c r="D97" s="246"/>
      <c r="E97" s="245"/>
      <c r="F97" s="135"/>
      <c r="G97" s="136"/>
      <c r="H97" s="137"/>
      <c r="I97" s="145"/>
    </row>
    <row r="98" spans="1:39" ht="29.25" customHeight="1">
      <c r="A98" s="244" t="s">
        <v>146</v>
      </c>
      <c r="B98" s="244"/>
      <c r="C98" s="244"/>
      <c r="D98" s="244"/>
      <c r="E98" s="138"/>
      <c r="F98" s="123">
        <f>'Лицевой счет'!C19</f>
        <v>1168.5</v>
      </c>
      <c r="G98" s="124">
        <f>'[1]Отчет по наряд-заданиям'!AE184+'[1]Отчет по дворникам'!L19</f>
        <v>2882.8315500070144</v>
      </c>
      <c r="H98" s="139">
        <f>G98/F98</f>
        <v>2.467121566116401</v>
      </c>
      <c r="I98" s="145">
        <v>19</v>
      </c>
    </row>
    <row r="99" spans="1:39" ht="11.25" customHeight="1">
      <c r="A99" s="243" t="s">
        <v>147</v>
      </c>
      <c r="B99" s="243"/>
      <c r="C99" s="243"/>
      <c r="D99" s="243"/>
      <c r="E99" s="245" t="s">
        <v>286</v>
      </c>
      <c r="F99" s="129"/>
      <c r="G99" s="130"/>
      <c r="H99" s="131"/>
      <c r="I99" s="145"/>
    </row>
    <row r="100" spans="1:39" ht="31.5" customHeight="1">
      <c r="A100" s="243" t="s">
        <v>148</v>
      </c>
      <c r="B100" s="243"/>
      <c r="C100" s="243"/>
      <c r="D100" s="243"/>
      <c r="E100" s="245"/>
      <c r="F100" s="132"/>
      <c r="G100" s="133"/>
      <c r="H100" s="134"/>
      <c r="I100" s="145"/>
    </row>
    <row r="101" spans="1:39" ht="23.25" customHeight="1">
      <c r="A101" s="246" t="s">
        <v>149</v>
      </c>
      <c r="B101" s="246"/>
      <c r="C101" s="246"/>
      <c r="D101" s="246"/>
      <c r="E101" s="245"/>
      <c r="F101" s="135"/>
      <c r="G101" s="136"/>
      <c r="H101" s="137"/>
      <c r="I101" s="145"/>
    </row>
    <row r="102" spans="1:39" ht="15.75" customHeight="1">
      <c r="A102" s="244" t="s">
        <v>151</v>
      </c>
      <c r="B102" s="244"/>
      <c r="C102" s="244"/>
      <c r="D102" s="244"/>
      <c r="E102" s="138"/>
      <c r="F102" s="123">
        <f>'Лицевой счет'!C19</f>
        <v>1168.5</v>
      </c>
      <c r="G102" s="124">
        <f>'[1]Отчет по наряд-заданиям'!O185+'[1]Отчет по сбору и вывозу ТБО'!N19</f>
        <v>0</v>
      </c>
      <c r="H102" s="139">
        <f>G102/F102</f>
        <v>0</v>
      </c>
      <c r="I102" s="145">
        <v>20</v>
      </c>
    </row>
    <row r="103" spans="1:39" ht="11.25" customHeight="1">
      <c r="A103" s="243" t="s">
        <v>152</v>
      </c>
      <c r="B103" s="243"/>
      <c r="C103" s="243"/>
      <c r="D103" s="243"/>
      <c r="E103" s="48" t="s">
        <v>131</v>
      </c>
      <c r="F103" s="126"/>
      <c r="G103" s="127"/>
      <c r="H103" s="148"/>
      <c r="I103" s="145"/>
    </row>
    <row r="104" spans="1:39" ht="57.75" customHeight="1">
      <c r="A104" s="244" t="s">
        <v>154</v>
      </c>
      <c r="B104" s="244"/>
      <c r="C104" s="244"/>
      <c r="D104" s="244"/>
      <c r="E104" s="149"/>
      <c r="F104" s="123">
        <f>'Лицевой счет'!C19</f>
        <v>1168.5</v>
      </c>
      <c r="G104" s="124">
        <f>'[1]Отчет по наряд-заданиям'!AE186+'[1]Дежурства специалистов'!K28*'Лицевой счет'!C19*1</f>
        <v>1512.0498143349259</v>
      </c>
      <c r="H104" s="139">
        <f>G104/F104</f>
        <v>1.2940092548865434</v>
      </c>
      <c r="I104" s="145">
        <v>21</v>
      </c>
    </row>
    <row r="105" spans="1:39" ht="31.5" customHeight="1">
      <c r="A105" s="243" t="s">
        <v>155</v>
      </c>
      <c r="B105" s="243"/>
      <c r="C105" s="243"/>
      <c r="D105" s="243"/>
      <c r="E105" s="48" t="s">
        <v>81</v>
      </c>
      <c r="F105" s="126"/>
      <c r="G105" s="127"/>
      <c r="H105" s="128"/>
      <c r="I105" s="145"/>
    </row>
    <row r="106" spans="1:39" ht="13.5" customHeight="1">
      <c r="A106" s="247" t="s">
        <v>156</v>
      </c>
      <c r="B106" s="248"/>
      <c r="C106" s="248"/>
      <c r="D106" s="248"/>
      <c r="E106" s="248"/>
      <c r="F106" s="248"/>
      <c r="G106" s="248"/>
      <c r="H106" s="249"/>
      <c r="I106" s="145"/>
    </row>
    <row r="107" spans="1:39" ht="14.25" customHeight="1">
      <c r="A107" s="244" t="s">
        <v>156</v>
      </c>
      <c r="B107" s="244"/>
      <c r="C107" s="244"/>
      <c r="D107" s="244"/>
      <c r="E107" s="138"/>
      <c r="F107" s="123">
        <f>'Лицевой счет'!C19</f>
        <v>1168.5</v>
      </c>
      <c r="G107" s="124">
        <f>H107*F107</f>
        <v>5620.4849999999997</v>
      </c>
      <c r="H107" s="125">
        <v>4.8099999999999996</v>
      </c>
      <c r="I107" s="145">
        <v>22</v>
      </c>
    </row>
    <row r="108" spans="1:39" ht="12.75" customHeight="1">
      <c r="A108" s="243" t="s">
        <v>158</v>
      </c>
      <c r="B108" s="243"/>
      <c r="C108" s="243"/>
      <c r="D108" s="243"/>
      <c r="E108" s="48" t="s">
        <v>159</v>
      </c>
      <c r="F108" s="150"/>
      <c r="G108" s="151"/>
      <c r="H108" s="152"/>
      <c r="I108" s="145"/>
    </row>
    <row r="109" spans="1:39" ht="28.5" customHeight="1">
      <c r="A109" s="240" t="s">
        <v>287</v>
      </c>
      <c r="B109" s="240"/>
      <c r="C109" s="240"/>
      <c r="D109" s="240"/>
      <c r="E109" s="240"/>
      <c r="F109" s="153">
        <f>F107</f>
        <v>1168.5</v>
      </c>
      <c r="G109" s="154">
        <f>G107+G104+G102+G98+G92+G85+G81+G77+G70+G67+G63+G60+G58+G55+G50+G47+G43+G40+G36+G33+G29+G27</f>
        <v>13208.595567094942</v>
      </c>
      <c r="H109" s="155">
        <f>H107+H104+H102+H98+H92+H85+H81+H77+H70+H67+H63+H60+H58+H55+H50+H47+H43+H40+H36+H33+H29+H27</f>
        <v>11.303890087372654</v>
      </c>
      <c r="I109" s="145"/>
      <c r="L109" s="156">
        <f>'[1]Отчет по наряд-заданиям'!AE187+'[1]Отчет по дворникам'!L19+'[1]Отчет по сбору и вывозу ТБО'!N19+'[1]Дежурства специалистов'!K28*'Лицевой счет'!C19*1+4.81*'Лицевой счет'!C19</f>
        <v>13208.595567094944</v>
      </c>
      <c r="M109" s="157">
        <f>L109-G109</f>
        <v>0</v>
      </c>
      <c r="O109" s="158">
        <f>май2018!O109+июнь2018!G109</f>
        <v>341676.54552686174</v>
      </c>
      <c r="AB109" s="83">
        <f>O109-'Лицевой счет'!I114</f>
        <v>0</v>
      </c>
      <c r="AM109" s="171">
        <f>O109-'Лицевой счет'!I114</f>
        <v>0</v>
      </c>
    </row>
    <row r="110" spans="1:39">
      <c r="A110" s="159"/>
      <c r="B110" s="159"/>
      <c r="C110" s="159"/>
      <c r="D110" s="159"/>
      <c r="E110" s="3"/>
      <c r="F110" s="3"/>
      <c r="G110" s="3"/>
      <c r="H110" s="3"/>
      <c r="I110" s="145"/>
    </row>
    <row r="111" spans="1:39">
      <c r="A111" s="160" t="s">
        <v>288</v>
      </c>
      <c r="B111" s="160"/>
      <c r="C111" s="161" t="s">
        <v>247</v>
      </c>
      <c r="D111" s="161"/>
      <c r="E111" s="161"/>
      <c r="F111" s="162" t="s">
        <v>289</v>
      </c>
      <c r="G111" s="162"/>
      <c r="H111" s="160"/>
      <c r="I111" s="145"/>
    </row>
    <row r="112" spans="1:39" ht="24" customHeight="1">
      <c r="A112" s="163">
        <f>G109</f>
        <v>13208.595567094942</v>
      </c>
      <c r="B112" s="164" t="s">
        <v>315</v>
      </c>
      <c r="C112" s="164"/>
      <c r="D112" s="164"/>
      <c r="E112" s="164"/>
      <c r="F112" s="164"/>
      <c r="G112" s="164"/>
      <c r="H112" s="164"/>
      <c r="I112" s="145"/>
    </row>
    <row r="113" spans="1:9">
      <c r="A113" s="160" t="s">
        <v>291</v>
      </c>
      <c r="B113" s="160"/>
      <c r="C113" s="160"/>
      <c r="D113" s="160"/>
      <c r="E113" s="160"/>
      <c r="F113" s="160"/>
      <c r="G113" s="160"/>
      <c r="H113" s="160"/>
      <c r="I113" s="145"/>
    </row>
    <row r="114" spans="1:9">
      <c r="A114" s="160" t="s">
        <v>292</v>
      </c>
      <c r="B114" s="160"/>
      <c r="C114" s="160"/>
      <c r="D114" s="160"/>
      <c r="E114" s="160"/>
      <c r="F114" s="160"/>
      <c r="G114" s="160"/>
      <c r="H114" s="160"/>
      <c r="I114" s="145"/>
    </row>
    <row r="115" spans="1:9">
      <c r="A115" s="160" t="s">
        <v>293</v>
      </c>
      <c r="B115" s="160"/>
      <c r="C115" s="160"/>
      <c r="D115" s="160"/>
      <c r="E115" s="160"/>
      <c r="F115" s="160"/>
      <c r="G115" s="160"/>
      <c r="H115" s="160"/>
      <c r="I115" s="145"/>
    </row>
    <row r="116" spans="1:9">
      <c r="A116" s="160"/>
      <c r="B116" s="160"/>
      <c r="C116" s="160"/>
      <c r="D116" s="160"/>
      <c r="E116" s="160"/>
      <c r="F116" s="160"/>
      <c r="G116" s="160"/>
      <c r="H116" s="160"/>
      <c r="I116" s="145"/>
    </row>
    <row r="117" spans="1:9">
      <c r="A117" s="160" t="s">
        <v>294</v>
      </c>
      <c r="B117" s="160"/>
      <c r="C117" s="160"/>
      <c r="D117" s="160"/>
      <c r="E117" s="160"/>
      <c r="F117" s="160"/>
      <c r="G117" s="160"/>
      <c r="H117" s="160"/>
      <c r="I117" s="145"/>
    </row>
    <row r="118" spans="1:9">
      <c r="A118" s="160"/>
      <c r="B118" s="160"/>
      <c r="C118" s="160"/>
      <c r="D118" s="160"/>
      <c r="E118" s="160"/>
      <c r="F118" s="160"/>
      <c r="G118" s="160"/>
      <c r="H118" s="160"/>
      <c r="I118" s="145"/>
    </row>
    <row r="119" spans="1:9">
      <c r="A119" s="160" t="s">
        <v>295</v>
      </c>
      <c r="B119" s="165" t="s">
        <v>296</v>
      </c>
      <c r="C119" s="166"/>
      <c r="D119" s="166"/>
      <c r="E119" s="166"/>
      <c r="F119" s="160"/>
      <c r="G119" s="166"/>
      <c r="H119" s="166"/>
      <c r="I119" s="145"/>
    </row>
    <row r="120" spans="1:9" ht="42" customHeight="1">
      <c r="A120" s="160"/>
      <c r="B120" s="241" t="s">
        <v>297</v>
      </c>
      <c r="C120" s="241"/>
      <c r="D120" s="241"/>
      <c r="E120" s="241"/>
      <c r="F120" s="160"/>
      <c r="G120" s="242" t="s">
        <v>298</v>
      </c>
      <c r="H120" s="242"/>
      <c r="I120" s="145"/>
    </row>
    <row r="121" spans="1:9">
      <c r="A121" s="160" t="s">
        <v>299</v>
      </c>
      <c r="B121" s="165" t="s">
        <v>300</v>
      </c>
      <c r="C121" s="166"/>
      <c r="D121" s="166"/>
      <c r="E121" s="166"/>
      <c r="F121" s="160"/>
      <c r="G121" s="166"/>
      <c r="H121" s="166"/>
      <c r="I121" s="145"/>
    </row>
    <row r="122" spans="1:9">
      <c r="A122" s="160"/>
      <c r="B122" s="160"/>
      <c r="C122" s="160"/>
      <c r="D122" s="160"/>
      <c r="E122" s="160"/>
      <c r="F122" s="160"/>
      <c r="G122" s="160"/>
      <c r="H122" s="160"/>
      <c r="I122" s="145"/>
    </row>
    <row r="123" spans="1:9">
      <c r="A123" s="167"/>
      <c r="B123" s="167"/>
      <c r="C123" s="167"/>
      <c r="D123" s="167"/>
      <c r="E123" s="160"/>
      <c r="F123" s="160"/>
      <c r="G123" s="160"/>
      <c r="H123" s="160"/>
      <c r="I123" s="145"/>
    </row>
    <row r="124" spans="1:9">
      <c r="A124" s="160"/>
      <c r="B124" s="160"/>
      <c r="C124" s="160"/>
      <c r="D124" s="160"/>
      <c r="E124" s="160"/>
      <c r="F124" s="160"/>
      <c r="G124" s="160"/>
      <c r="H124" s="160"/>
      <c r="I124" s="145"/>
    </row>
    <row r="125" spans="1:9" hidden="1" outlineLevel="1">
      <c r="A125" s="168" t="s">
        <v>301</v>
      </c>
      <c r="B125" s="160"/>
      <c r="C125" s="160"/>
      <c r="D125" s="160"/>
      <c r="E125" s="160"/>
      <c r="F125" s="160"/>
      <c r="G125" s="160"/>
      <c r="H125" s="160"/>
      <c r="I125" s="145"/>
    </row>
    <row r="126" spans="1:9" hidden="1" outlineLevel="1">
      <c r="A126" s="160" t="s">
        <v>302</v>
      </c>
      <c r="B126" s="160"/>
      <c r="C126" s="160"/>
      <c r="D126" s="160"/>
      <c r="E126" s="160"/>
      <c r="F126" s="160"/>
      <c r="G126" s="160"/>
      <c r="H126" s="160"/>
      <c r="I126" s="145"/>
    </row>
    <row r="127" spans="1:9" hidden="1" outlineLevel="1">
      <c r="A127" s="160" t="s">
        <v>303</v>
      </c>
      <c r="B127" s="160"/>
      <c r="C127" s="160"/>
      <c r="D127" s="160"/>
      <c r="E127" s="160"/>
      <c r="F127" s="160"/>
      <c r="G127" s="160"/>
      <c r="H127" s="160"/>
      <c r="I127" s="145"/>
    </row>
    <row r="128" spans="1:9" hidden="1" outlineLevel="1">
      <c r="A128" s="160" t="s">
        <v>304</v>
      </c>
      <c r="B128" s="160"/>
      <c r="C128" s="160"/>
      <c r="D128" s="160"/>
      <c r="E128" s="160"/>
      <c r="F128" s="160"/>
      <c r="G128" s="160"/>
      <c r="H128" s="160"/>
      <c r="I128" s="145"/>
    </row>
    <row r="129" spans="1:9" hidden="1" outlineLevel="1">
      <c r="A129" s="160" t="s">
        <v>305</v>
      </c>
      <c r="B129" s="160"/>
      <c r="C129" s="160"/>
      <c r="D129" s="160"/>
      <c r="E129" s="160"/>
      <c r="F129" s="160"/>
      <c r="G129" s="160"/>
      <c r="H129" s="160"/>
      <c r="I129" s="145"/>
    </row>
    <row r="130" spans="1:9" hidden="1" outlineLevel="1">
      <c r="A130" s="160" t="s">
        <v>306</v>
      </c>
      <c r="B130" s="169"/>
      <c r="C130" s="169"/>
      <c r="D130" s="169"/>
      <c r="E130" s="169"/>
      <c r="F130" s="169"/>
      <c r="G130" s="169"/>
      <c r="H130" s="169"/>
    </row>
    <row r="131" spans="1:9" hidden="1" outlineLevel="1">
      <c r="A131" s="160" t="s">
        <v>307</v>
      </c>
      <c r="B131" s="169"/>
      <c r="C131" s="169"/>
      <c r="D131" s="169"/>
      <c r="E131" s="169"/>
      <c r="F131" s="169"/>
      <c r="G131" s="169"/>
      <c r="H131" s="169"/>
    </row>
    <row r="132" spans="1:9" hidden="1" outlineLevel="1">
      <c r="A132" s="160" t="s">
        <v>308</v>
      </c>
      <c r="B132" s="169"/>
      <c r="C132" s="169"/>
      <c r="D132" s="169"/>
      <c r="E132" s="169"/>
      <c r="F132" s="169"/>
      <c r="G132" s="169"/>
      <c r="H132" s="169"/>
    </row>
    <row r="133" spans="1:9" hidden="1" outlineLevel="1">
      <c r="A133" s="160" t="s">
        <v>309</v>
      </c>
      <c r="B133" s="169"/>
      <c r="C133" s="169"/>
      <c r="D133" s="169"/>
      <c r="E133" s="169"/>
      <c r="F133" s="169"/>
      <c r="G133" s="169"/>
      <c r="H133" s="169"/>
    </row>
    <row r="134" spans="1:9" hidden="1" outlineLevel="1">
      <c r="A134" s="160" t="s">
        <v>310</v>
      </c>
      <c r="B134" s="169"/>
      <c r="C134" s="169"/>
      <c r="D134" s="169"/>
      <c r="E134" s="169"/>
      <c r="F134" s="169"/>
      <c r="G134" s="169"/>
      <c r="H134" s="169"/>
    </row>
    <row r="135" spans="1:9" collapsed="1">
      <c r="A135" s="169"/>
      <c r="B135" s="169"/>
      <c r="C135" s="169"/>
      <c r="D135" s="169"/>
      <c r="E135" s="169"/>
      <c r="F135" s="169"/>
      <c r="G135" s="169"/>
      <c r="H135" s="169"/>
    </row>
    <row r="136" spans="1:9">
      <c r="A136" s="169"/>
      <c r="B136" s="169"/>
      <c r="C136" s="169"/>
      <c r="D136" s="169"/>
      <c r="E136" s="169"/>
      <c r="F136" s="169"/>
      <c r="G136" s="169"/>
      <c r="H136" s="169"/>
    </row>
    <row r="137" spans="1:9">
      <c r="A137" s="86"/>
      <c r="B137" s="86"/>
      <c r="C137" s="86"/>
      <c r="D137" s="86"/>
    </row>
    <row r="138" spans="1:9">
      <c r="A138" s="86"/>
      <c r="B138" s="86"/>
      <c r="C138" s="86"/>
      <c r="D138" s="86"/>
    </row>
    <row r="139" spans="1:9">
      <c r="A139" s="86"/>
      <c r="B139" s="86"/>
      <c r="C139" s="86"/>
      <c r="D139" s="86"/>
    </row>
    <row r="140" spans="1:9">
      <c r="A140" s="86"/>
      <c r="B140" s="86"/>
      <c r="C140" s="86"/>
      <c r="D140" s="86"/>
    </row>
    <row r="141" spans="1:9">
      <c r="A141" s="86"/>
      <c r="B141" s="86"/>
      <c r="C141" s="86"/>
      <c r="D141" s="86"/>
    </row>
    <row r="142" spans="1:9">
      <c r="A142" s="86"/>
      <c r="B142" s="86"/>
      <c r="C142" s="86"/>
      <c r="D142" s="86"/>
    </row>
    <row r="143" spans="1:9">
      <c r="A143" s="86"/>
      <c r="B143" s="86"/>
      <c r="C143" s="86"/>
      <c r="D143" s="86"/>
    </row>
    <row r="144" spans="1:9">
      <c r="A144" s="86"/>
      <c r="B144" s="86"/>
      <c r="C144" s="86"/>
      <c r="D144" s="86"/>
    </row>
    <row r="145" spans="1:4">
      <c r="A145" s="86"/>
      <c r="B145" s="86"/>
      <c r="C145" s="86"/>
      <c r="D145" s="86"/>
    </row>
    <row r="146" spans="1:4">
      <c r="A146" s="86"/>
      <c r="B146" s="86"/>
      <c r="C146" s="86"/>
      <c r="D146" s="86"/>
    </row>
    <row r="147" spans="1:4">
      <c r="A147" s="86"/>
      <c r="B147" s="86"/>
      <c r="C147" s="86"/>
      <c r="D147" s="86"/>
    </row>
    <row r="148" spans="1:4">
      <c r="A148" s="86"/>
      <c r="B148" s="86"/>
      <c r="C148" s="86"/>
      <c r="D148" s="86"/>
    </row>
    <row r="149" spans="1:4">
      <c r="A149" s="86"/>
      <c r="B149" s="86"/>
      <c r="C149" s="86"/>
      <c r="D149" s="86"/>
    </row>
    <row r="150" spans="1:4">
      <c r="A150" s="86"/>
      <c r="B150" s="86"/>
      <c r="C150" s="86"/>
      <c r="D150" s="86"/>
    </row>
    <row r="151" spans="1:4">
      <c r="A151" s="86"/>
      <c r="B151" s="86"/>
      <c r="C151" s="86"/>
      <c r="D151" s="86"/>
    </row>
    <row r="152" spans="1:4">
      <c r="A152" s="86"/>
      <c r="B152" s="86"/>
      <c r="C152" s="86"/>
      <c r="D152" s="86"/>
    </row>
    <row r="153" spans="1:4">
      <c r="A153" s="86"/>
      <c r="B153" s="86"/>
      <c r="C153" s="86"/>
      <c r="D153" s="86"/>
    </row>
    <row r="154" spans="1:4">
      <c r="A154" s="86"/>
      <c r="B154" s="86"/>
      <c r="C154" s="86"/>
      <c r="D154" s="86"/>
    </row>
    <row r="155" spans="1:4">
      <c r="A155" s="86"/>
      <c r="B155" s="86"/>
      <c r="C155" s="86"/>
      <c r="D155" s="86"/>
    </row>
    <row r="156" spans="1:4">
      <c r="A156" s="86"/>
      <c r="B156" s="86"/>
      <c r="C156" s="86"/>
      <c r="D156" s="86"/>
    </row>
    <row r="157" spans="1:4">
      <c r="A157" s="86"/>
      <c r="B157" s="86"/>
      <c r="C157" s="86"/>
      <c r="D157" s="86"/>
    </row>
    <row r="158" spans="1:4">
      <c r="A158" s="86"/>
      <c r="B158" s="86"/>
      <c r="C158" s="86"/>
      <c r="D158" s="86"/>
    </row>
    <row r="159" spans="1:4">
      <c r="A159" s="86"/>
      <c r="B159" s="86"/>
      <c r="C159" s="86"/>
      <c r="D159" s="86"/>
    </row>
    <row r="160" spans="1:4">
      <c r="A160" s="86"/>
      <c r="B160" s="86"/>
      <c r="C160" s="86"/>
      <c r="D160" s="86"/>
    </row>
    <row r="161" spans="1:4">
      <c r="A161" s="86"/>
      <c r="B161" s="86"/>
      <c r="C161" s="86"/>
      <c r="D161" s="86"/>
    </row>
    <row r="162" spans="1:4">
      <c r="A162" s="86"/>
      <c r="B162" s="86"/>
      <c r="C162" s="86"/>
      <c r="D162" s="86"/>
    </row>
    <row r="163" spans="1:4">
      <c r="A163" s="86"/>
      <c r="B163" s="86"/>
      <c r="C163" s="86"/>
      <c r="D163" s="86"/>
    </row>
    <row r="164" spans="1:4">
      <c r="A164" s="86"/>
      <c r="B164" s="86"/>
      <c r="C164" s="86"/>
      <c r="D164" s="86"/>
    </row>
    <row r="165" spans="1:4">
      <c r="A165" s="86"/>
      <c r="B165" s="86"/>
      <c r="C165" s="86"/>
      <c r="D165" s="86"/>
    </row>
    <row r="166" spans="1:4">
      <c r="A166" s="86"/>
      <c r="B166" s="86"/>
      <c r="C166" s="86"/>
      <c r="D166" s="86"/>
    </row>
    <row r="167" spans="1:4">
      <c r="A167" s="86"/>
      <c r="B167" s="86"/>
      <c r="C167" s="86"/>
      <c r="D167" s="86"/>
    </row>
    <row r="168" spans="1:4">
      <c r="A168" s="86"/>
      <c r="B168" s="86"/>
      <c r="C168" s="86"/>
      <c r="D168" s="86"/>
    </row>
    <row r="169" spans="1:4">
      <c r="A169" s="86"/>
      <c r="B169" s="86"/>
      <c r="C169" s="86"/>
      <c r="D169" s="86"/>
    </row>
    <row r="170" spans="1:4">
      <c r="A170" s="86"/>
      <c r="B170" s="86"/>
      <c r="C170" s="86"/>
      <c r="D170" s="86"/>
    </row>
    <row r="171" spans="1:4">
      <c r="A171" s="86"/>
      <c r="B171" s="86"/>
      <c r="C171" s="86"/>
      <c r="D171" s="86"/>
    </row>
    <row r="172" spans="1:4">
      <c r="A172" s="86"/>
      <c r="B172" s="86"/>
      <c r="C172" s="86"/>
      <c r="D172" s="86"/>
    </row>
    <row r="173" spans="1:4">
      <c r="A173" s="86"/>
      <c r="B173" s="86"/>
      <c r="C173" s="86"/>
      <c r="D173" s="86"/>
    </row>
    <row r="174" spans="1:4">
      <c r="A174" s="86"/>
      <c r="B174" s="86"/>
      <c r="C174" s="86"/>
      <c r="D174" s="86"/>
    </row>
    <row r="175" spans="1:4">
      <c r="A175" s="86"/>
      <c r="B175" s="86"/>
      <c r="C175" s="86"/>
      <c r="D175" s="86"/>
    </row>
    <row r="176" spans="1:4">
      <c r="A176" s="86"/>
      <c r="B176" s="86"/>
      <c r="C176" s="86"/>
      <c r="D176" s="86"/>
    </row>
    <row r="177" spans="1:4">
      <c r="A177" s="86"/>
      <c r="B177" s="86"/>
      <c r="C177" s="86"/>
      <c r="D177" s="86"/>
    </row>
    <row r="178" spans="1:4">
      <c r="A178" s="86"/>
      <c r="B178" s="86"/>
      <c r="C178" s="86"/>
      <c r="D178" s="86"/>
    </row>
    <row r="179" spans="1:4">
      <c r="A179" s="86"/>
      <c r="B179" s="86"/>
      <c r="C179" s="86"/>
      <c r="D179" s="86"/>
    </row>
    <row r="180" spans="1:4">
      <c r="A180" s="86"/>
      <c r="B180" s="86"/>
      <c r="C180" s="86"/>
      <c r="D180" s="86"/>
    </row>
    <row r="181" spans="1:4">
      <c r="A181" s="86"/>
      <c r="B181" s="86"/>
      <c r="C181" s="86"/>
      <c r="D181" s="86"/>
    </row>
    <row r="182" spans="1:4">
      <c r="A182" s="86"/>
      <c r="B182" s="86"/>
      <c r="C182" s="86"/>
      <c r="D182" s="86"/>
    </row>
    <row r="183" spans="1:4">
      <c r="A183" s="86"/>
      <c r="B183" s="86"/>
      <c r="C183" s="86"/>
      <c r="D183" s="86"/>
    </row>
    <row r="184" spans="1:4">
      <c r="A184" s="86"/>
      <c r="B184" s="86"/>
      <c r="C184" s="86"/>
      <c r="D184" s="86"/>
    </row>
    <row r="185" spans="1:4">
      <c r="A185" s="86"/>
      <c r="B185" s="86"/>
      <c r="C185" s="86"/>
      <c r="D185" s="86"/>
    </row>
    <row r="186" spans="1:4">
      <c r="A186" s="86"/>
      <c r="B186" s="86"/>
      <c r="C186" s="86"/>
      <c r="D186" s="86"/>
    </row>
    <row r="187" spans="1:4">
      <c r="A187" s="86"/>
      <c r="B187" s="86"/>
      <c r="C187" s="86"/>
      <c r="D187" s="86"/>
    </row>
    <row r="188" spans="1:4">
      <c r="A188" s="86"/>
      <c r="B188" s="86"/>
      <c r="C188" s="86"/>
      <c r="D188" s="86"/>
    </row>
    <row r="189" spans="1:4">
      <c r="A189" s="86"/>
      <c r="B189" s="86"/>
      <c r="C189" s="86"/>
      <c r="D189" s="86"/>
    </row>
    <row r="190" spans="1:4">
      <c r="A190" s="86"/>
      <c r="B190" s="86"/>
      <c r="C190" s="86"/>
      <c r="D190" s="86"/>
    </row>
    <row r="191" spans="1:4">
      <c r="A191" s="86"/>
      <c r="B191" s="86"/>
      <c r="C191" s="86"/>
      <c r="D191" s="86"/>
    </row>
    <row r="192" spans="1:4">
      <c r="A192" s="86"/>
      <c r="B192" s="86"/>
      <c r="C192" s="86"/>
      <c r="D192" s="86"/>
    </row>
    <row r="193" spans="1:4">
      <c r="A193" s="86"/>
      <c r="B193" s="86"/>
      <c r="C193" s="86"/>
      <c r="D193" s="86"/>
    </row>
    <row r="194" spans="1:4">
      <c r="A194" s="86"/>
      <c r="B194" s="86"/>
      <c r="C194" s="86"/>
      <c r="D194" s="86"/>
    </row>
    <row r="195" spans="1:4">
      <c r="A195" s="86"/>
      <c r="B195" s="86"/>
      <c r="C195" s="86"/>
      <c r="D195" s="86"/>
    </row>
    <row r="196" spans="1:4">
      <c r="A196" s="86"/>
      <c r="B196" s="86"/>
      <c r="C196" s="86"/>
      <c r="D196" s="86"/>
    </row>
    <row r="197" spans="1:4">
      <c r="A197" s="86"/>
      <c r="B197" s="86"/>
      <c r="C197" s="86"/>
      <c r="D197" s="86"/>
    </row>
    <row r="198" spans="1:4">
      <c r="A198" s="86"/>
      <c r="B198" s="86"/>
      <c r="C198" s="86"/>
      <c r="D198" s="86"/>
    </row>
    <row r="199" spans="1:4">
      <c r="A199" s="86"/>
      <c r="B199" s="86"/>
      <c r="C199" s="86"/>
      <c r="D199" s="86"/>
    </row>
    <row r="200" spans="1:4">
      <c r="A200" s="86"/>
      <c r="B200" s="86"/>
      <c r="C200" s="86"/>
      <c r="D200" s="86"/>
    </row>
    <row r="201" spans="1:4">
      <c r="A201" s="86"/>
      <c r="B201" s="86"/>
      <c r="C201" s="86"/>
      <c r="D201" s="86"/>
    </row>
    <row r="202" spans="1:4">
      <c r="A202" s="86"/>
      <c r="B202" s="86"/>
      <c r="C202" s="86"/>
      <c r="D202" s="86"/>
    </row>
    <row r="203" spans="1:4">
      <c r="A203" s="86"/>
      <c r="B203" s="86"/>
      <c r="C203" s="86"/>
      <c r="D203" s="86"/>
    </row>
    <row r="204" spans="1:4">
      <c r="A204" s="86"/>
      <c r="B204" s="86"/>
      <c r="C204" s="86"/>
      <c r="D204" s="86"/>
    </row>
    <row r="205" spans="1:4">
      <c r="A205" s="86"/>
      <c r="B205" s="86"/>
      <c r="C205" s="86"/>
      <c r="D205" s="86"/>
    </row>
    <row r="206" spans="1:4">
      <c r="A206" s="86"/>
      <c r="B206" s="86"/>
      <c r="C206" s="86"/>
      <c r="D206" s="86"/>
    </row>
    <row r="207" spans="1:4">
      <c r="A207" s="86"/>
      <c r="B207" s="86"/>
      <c r="C207" s="86"/>
      <c r="D207" s="86"/>
    </row>
    <row r="208" spans="1:4">
      <c r="A208" s="86"/>
      <c r="B208" s="86"/>
      <c r="C208" s="86"/>
      <c r="D208" s="86"/>
    </row>
    <row r="209" spans="1:4">
      <c r="A209" s="86"/>
      <c r="B209" s="86"/>
      <c r="C209" s="86"/>
      <c r="D209" s="86"/>
    </row>
    <row r="210" spans="1:4">
      <c r="A210" s="86"/>
      <c r="B210" s="86"/>
      <c r="C210" s="86"/>
      <c r="D210" s="86"/>
    </row>
    <row r="211" spans="1:4">
      <c r="A211" s="86"/>
      <c r="B211" s="86"/>
      <c r="C211" s="86"/>
      <c r="D211" s="86"/>
    </row>
    <row r="212" spans="1:4">
      <c r="A212" s="86"/>
      <c r="B212" s="86"/>
      <c r="C212" s="86"/>
      <c r="D212" s="86"/>
    </row>
    <row r="213" spans="1:4">
      <c r="A213" s="86"/>
      <c r="B213" s="86"/>
      <c r="C213" s="86"/>
      <c r="D213" s="86"/>
    </row>
    <row r="214" spans="1:4">
      <c r="A214" s="86"/>
      <c r="B214" s="86"/>
      <c r="C214" s="86"/>
      <c r="D214" s="86"/>
    </row>
    <row r="215" spans="1:4">
      <c r="A215" s="86"/>
      <c r="B215" s="86"/>
      <c r="C215" s="86"/>
      <c r="D215" s="86"/>
    </row>
    <row r="216" spans="1:4">
      <c r="A216" s="86"/>
      <c r="B216" s="86"/>
      <c r="C216" s="86"/>
      <c r="D216" s="86"/>
    </row>
    <row r="217" spans="1:4">
      <c r="A217" s="86"/>
      <c r="B217" s="86"/>
      <c r="C217" s="86"/>
      <c r="D217" s="86"/>
    </row>
    <row r="218" spans="1:4">
      <c r="A218" s="86"/>
      <c r="B218" s="86"/>
      <c r="C218" s="86"/>
      <c r="D218" s="86"/>
    </row>
    <row r="219" spans="1:4">
      <c r="A219" s="86"/>
      <c r="B219" s="86"/>
      <c r="C219" s="86"/>
      <c r="D219" s="86"/>
    </row>
    <row r="220" spans="1:4">
      <c r="A220" s="86"/>
      <c r="B220" s="86"/>
      <c r="C220" s="86"/>
      <c r="D220" s="86"/>
    </row>
    <row r="221" spans="1:4">
      <c r="A221" s="86"/>
      <c r="B221" s="86"/>
      <c r="C221" s="86"/>
      <c r="D221" s="86"/>
    </row>
    <row r="222" spans="1:4">
      <c r="A222" s="86"/>
      <c r="B222" s="86"/>
      <c r="C222" s="86"/>
      <c r="D222" s="86"/>
    </row>
    <row r="223" spans="1:4">
      <c r="A223" s="86"/>
      <c r="B223" s="86"/>
      <c r="C223" s="86"/>
      <c r="D223" s="86"/>
    </row>
    <row r="224" spans="1:4">
      <c r="A224" s="86"/>
      <c r="B224" s="86"/>
      <c r="C224" s="86"/>
      <c r="D224" s="86"/>
    </row>
    <row r="225" spans="1:4">
      <c r="A225" s="86"/>
      <c r="B225" s="86"/>
      <c r="C225" s="86"/>
      <c r="D225" s="86"/>
    </row>
    <row r="226" spans="1:4">
      <c r="A226" s="86"/>
      <c r="B226" s="86"/>
      <c r="C226" s="86"/>
      <c r="D226" s="86"/>
    </row>
    <row r="227" spans="1:4">
      <c r="A227" s="86"/>
      <c r="B227" s="86"/>
      <c r="C227" s="86"/>
      <c r="D227" s="86"/>
    </row>
    <row r="228" spans="1:4">
      <c r="A228" s="86"/>
      <c r="B228" s="86"/>
      <c r="C228" s="86"/>
      <c r="D228" s="86"/>
    </row>
    <row r="229" spans="1:4">
      <c r="A229" s="86"/>
      <c r="B229" s="86"/>
      <c r="C229" s="86"/>
      <c r="D229" s="86"/>
    </row>
    <row r="230" spans="1:4">
      <c r="A230" s="86"/>
      <c r="B230" s="86"/>
      <c r="C230" s="86"/>
      <c r="D230" s="86"/>
    </row>
    <row r="231" spans="1:4">
      <c r="A231" s="86"/>
      <c r="B231" s="86"/>
      <c r="C231" s="86"/>
      <c r="D231" s="86"/>
    </row>
    <row r="232" spans="1:4">
      <c r="A232" s="86"/>
      <c r="B232" s="86"/>
      <c r="C232" s="86"/>
      <c r="D232" s="86"/>
    </row>
    <row r="233" spans="1:4">
      <c r="A233" s="86"/>
      <c r="B233" s="86"/>
      <c r="C233" s="86"/>
      <c r="D233" s="86"/>
    </row>
    <row r="234" spans="1:4">
      <c r="A234" s="86"/>
      <c r="B234" s="86"/>
      <c r="C234" s="86"/>
      <c r="D234" s="86"/>
    </row>
    <row r="235" spans="1:4">
      <c r="A235" s="86"/>
      <c r="B235" s="86"/>
      <c r="C235" s="86"/>
      <c r="D235" s="86"/>
    </row>
    <row r="236" spans="1:4">
      <c r="A236" s="86"/>
      <c r="B236" s="86"/>
      <c r="C236" s="86"/>
      <c r="D236" s="86"/>
    </row>
    <row r="237" spans="1:4">
      <c r="A237" s="86"/>
      <c r="B237" s="86"/>
      <c r="C237" s="86"/>
      <c r="D237" s="86"/>
    </row>
    <row r="238" spans="1:4">
      <c r="A238" s="86"/>
      <c r="B238" s="86"/>
      <c r="C238" s="86"/>
      <c r="D238" s="86"/>
    </row>
    <row r="239" spans="1:4">
      <c r="A239" s="86"/>
      <c r="B239" s="86"/>
      <c r="C239" s="86"/>
      <c r="D239" s="86"/>
    </row>
    <row r="240" spans="1:4">
      <c r="A240" s="86"/>
      <c r="B240" s="86"/>
      <c r="C240" s="86"/>
      <c r="D240" s="86"/>
    </row>
    <row r="241" spans="1:4">
      <c r="A241" s="86"/>
      <c r="B241" s="86"/>
      <c r="C241" s="86"/>
      <c r="D241" s="86"/>
    </row>
    <row r="242" spans="1:4">
      <c r="A242" s="86"/>
      <c r="B242" s="86"/>
      <c r="C242" s="86"/>
      <c r="D242" s="86"/>
    </row>
    <row r="243" spans="1:4">
      <c r="A243" s="86"/>
      <c r="B243" s="86"/>
      <c r="C243" s="86"/>
      <c r="D243" s="86"/>
    </row>
    <row r="244" spans="1:4">
      <c r="A244" s="86"/>
      <c r="B244" s="86"/>
      <c r="C244" s="86"/>
      <c r="D244" s="86"/>
    </row>
    <row r="245" spans="1:4">
      <c r="A245" s="86"/>
      <c r="B245" s="86"/>
      <c r="C245" s="86"/>
      <c r="D245" s="86"/>
    </row>
    <row r="246" spans="1:4">
      <c r="A246" s="86"/>
      <c r="B246" s="86"/>
      <c r="C246" s="86"/>
      <c r="D246" s="86"/>
    </row>
    <row r="247" spans="1:4">
      <c r="A247" s="86"/>
      <c r="B247" s="86"/>
      <c r="C247" s="86"/>
      <c r="D247" s="86"/>
    </row>
    <row r="248" spans="1:4">
      <c r="A248" s="86"/>
      <c r="B248" s="86"/>
      <c r="C248" s="86"/>
      <c r="D248" s="86"/>
    </row>
    <row r="249" spans="1:4">
      <c r="A249" s="86"/>
      <c r="B249" s="86"/>
      <c r="C249" s="86"/>
      <c r="D249" s="86"/>
    </row>
    <row r="250" spans="1:4">
      <c r="A250" s="86"/>
      <c r="B250" s="86"/>
      <c r="C250" s="86"/>
      <c r="D250" s="86"/>
    </row>
    <row r="251" spans="1:4">
      <c r="A251" s="86"/>
      <c r="B251" s="86"/>
      <c r="C251" s="86"/>
      <c r="D251" s="86"/>
    </row>
    <row r="252" spans="1:4">
      <c r="A252" s="86"/>
      <c r="B252" s="86"/>
      <c r="C252" s="86"/>
      <c r="D252" s="86"/>
    </row>
    <row r="253" spans="1:4">
      <c r="A253" s="86"/>
      <c r="B253" s="86"/>
      <c r="C253" s="86"/>
      <c r="D253" s="86"/>
    </row>
    <row r="254" spans="1:4">
      <c r="A254" s="86"/>
      <c r="B254" s="86"/>
      <c r="C254" s="86"/>
      <c r="D254" s="86"/>
    </row>
    <row r="255" spans="1:4">
      <c r="A255" s="86"/>
      <c r="B255" s="86"/>
      <c r="C255" s="86"/>
      <c r="D255" s="86"/>
    </row>
    <row r="256" spans="1:4">
      <c r="A256" s="86"/>
      <c r="B256" s="86"/>
      <c r="C256" s="86"/>
      <c r="D256" s="86"/>
    </row>
    <row r="257" spans="1:4">
      <c r="A257" s="86"/>
      <c r="B257" s="86"/>
      <c r="C257" s="86"/>
      <c r="D257" s="86"/>
    </row>
    <row r="258" spans="1:4">
      <c r="A258" s="86"/>
      <c r="B258" s="86"/>
      <c r="C258" s="86"/>
      <c r="D258" s="86"/>
    </row>
    <row r="259" spans="1:4">
      <c r="A259" s="86"/>
      <c r="B259" s="86"/>
      <c r="C259" s="86"/>
      <c r="D259" s="86"/>
    </row>
    <row r="260" spans="1:4">
      <c r="A260" s="86"/>
      <c r="B260" s="86"/>
      <c r="C260" s="86"/>
      <c r="D260" s="86"/>
    </row>
    <row r="261" spans="1:4">
      <c r="A261" s="86"/>
      <c r="B261" s="86"/>
      <c r="C261" s="86"/>
      <c r="D261" s="86"/>
    </row>
    <row r="262" spans="1:4">
      <c r="A262" s="86"/>
      <c r="B262" s="86"/>
      <c r="C262" s="86"/>
      <c r="D262" s="86"/>
    </row>
    <row r="263" spans="1:4">
      <c r="A263" s="86"/>
      <c r="B263" s="86"/>
      <c r="C263" s="86"/>
      <c r="D263" s="86"/>
    </row>
    <row r="264" spans="1:4">
      <c r="A264" s="86"/>
      <c r="B264" s="86"/>
      <c r="C264" s="86"/>
      <c r="D264" s="86"/>
    </row>
    <row r="265" spans="1:4">
      <c r="A265" s="86"/>
      <c r="B265" s="86"/>
      <c r="C265" s="86"/>
      <c r="D265" s="86"/>
    </row>
    <row r="266" spans="1:4">
      <c r="A266" s="86"/>
      <c r="B266" s="86"/>
      <c r="C266" s="86"/>
      <c r="D266" s="86"/>
    </row>
    <row r="267" spans="1:4">
      <c r="A267" s="86"/>
      <c r="B267" s="86"/>
      <c r="C267" s="86"/>
      <c r="D267" s="86"/>
    </row>
    <row r="268" spans="1:4">
      <c r="A268" s="86"/>
      <c r="B268" s="86"/>
      <c r="C268" s="86"/>
      <c r="D268" s="86"/>
    </row>
    <row r="269" spans="1:4">
      <c r="A269" s="86"/>
      <c r="B269" s="86"/>
      <c r="C269" s="86"/>
      <c r="D269" s="86"/>
    </row>
    <row r="270" spans="1:4">
      <c r="A270" s="86"/>
      <c r="B270" s="86"/>
      <c r="C270" s="86"/>
      <c r="D270" s="86"/>
    </row>
    <row r="271" spans="1:4">
      <c r="A271" s="86"/>
      <c r="B271" s="86"/>
      <c r="C271" s="86"/>
      <c r="D271" s="86"/>
    </row>
    <row r="272" spans="1:4">
      <c r="A272" s="86"/>
      <c r="B272" s="86"/>
      <c r="C272" s="86"/>
      <c r="D272" s="86"/>
    </row>
    <row r="273" spans="1:4">
      <c r="A273" s="86"/>
      <c r="B273" s="86"/>
      <c r="C273" s="86"/>
      <c r="D273" s="86"/>
    </row>
    <row r="274" spans="1:4">
      <c r="A274" s="86"/>
      <c r="B274" s="86"/>
      <c r="C274" s="86"/>
      <c r="D274" s="86"/>
    </row>
    <row r="275" spans="1:4">
      <c r="A275" s="86"/>
      <c r="B275" s="86"/>
      <c r="C275" s="86"/>
      <c r="D275" s="86"/>
    </row>
    <row r="276" spans="1:4">
      <c r="A276" s="86"/>
      <c r="B276" s="86"/>
      <c r="C276" s="86"/>
      <c r="D276" s="86"/>
    </row>
    <row r="277" spans="1:4">
      <c r="A277" s="86"/>
      <c r="B277" s="86"/>
      <c r="C277" s="86"/>
      <c r="D277" s="86"/>
    </row>
    <row r="278" spans="1:4">
      <c r="A278" s="86"/>
      <c r="B278" s="86"/>
      <c r="C278" s="86"/>
      <c r="D278" s="86"/>
    </row>
    <row r="279" spans="1:4">
      <c r="A279" s="86"/>
      <c r="B279" s="86"/>
      <c r="C279" s="86"/>
      <c r="D279" s="86"/>
    </row>
    <row r="280" spans="1:4">
      <c r="A280" s="86"/>
      <c r="B280" s="86"/>
      <c r="C280" s="86"/>
      <c r="D280" s="86"/>
    </row>
    <row r="281" spans="1:4">
      <c r="A281" s="86"/>
      <c r="B281" s="86"/>
      <c r="C281" s="86"/>
      <c r="D281" s="86"/>
    </row>
    <row r="282" spans="1:4">
      <c r="A282" s="86"/>
      <c r="B282" s="86"/>
      <c r="C282" s="86"/>
      <c r="D282" s="86"/>
    </row>
    <row r="283" spans="1:4">
      <c r="A283" s="86"/>
      <c r="B283" s="86"/>
      <c r="C283" s="86"/>
      <c r="D283" s="86"/>
    </row>
    <row r="284" spans="1:4">
      <c r="A284" s="86"/>
      <c r="B284" s="86"/>
      <c r="C284" s="86"/>
      <c r="D284" s="86"/>
    </row>
    <row r="285" spans="1:4">
      <c r="A285" s="86"/>
      <c r="B285" s="86"/>
      <c r="C285" s="86"/>
      <c r="D285" s="86"/>
    </row>
    <row r="286" spans="1:4">
      <c r="A286" s="86"/>
      <c r="B286" s="86"/>
      <c r="C286" s="86"/>
      <c r="D286" s="86"/>
    </row>
    <row r="287" spans="1:4">
      <c r="A287" s="86"/>
      <c r="B287" s="86"/>
      <c r="C287" s="86"/>
      <c r="D287" s="86"/>
    </row>
    <row r="288" spans="1:4">
      <c r="A288" s="86"/>
      <c r="B288" s="86"/>
      <c r="C288" s="86"/>
      <c r="D288" s="86"/>
    </row>
    <row r="289" spans="1:4">
      <c r="A289" s="86"/>
      <c r="B289" s="86"/>
      <c r="C289" s="86"/>
      <c r="D289" s="86"/>
    </row>
    <row r="290" spans="1:4">
      <c r="A290" s="86"/>
      <c r="B290" s="86"/>
      <c r="C290" s="86"/>
      <c r="D290" s="86"/>
    </row>
    <row r="291" spans="1:4">
      <c r="A291" s="86"/>
      <c r="B291" s="86"/>
      <c r="C291" s="86"/>
      <c r="D291" s="86"/>
    </row>
    <row r="292" spans="1:4">
      <c r="A292" s="86"/>
      <c r="B292" s="86"/>
      <c r="C292" s="86"/>
      <c r="D292" s="86"/>
    </row>
    <row r="293" spans="1:4">
      <c r="A293" s="86"/>
      <c r="B293" s="86"/>
      <c r="C293" s="86"/>
      <c r="D293" s="86"/>
    </row>
    <row r="294" spans="1:4">
      <c r="A294" s="86"/>
      <c r="B294" s="86"/>
      <c r="C294" s="86"/>
      <c r="D294" s="86"/>
    </row>
    <row r="295" spans="1:4">
      <c r="A295" s="86"/>
      <c r="B295" s="86"/>
      <c r="C295" s="86"/>
      <c r="D295" s="86"/>
    </row>
    <row r="296" spans="1:4">
      <c r="A296" s="86"/>
      <c r="B296" s="86"/>
      <c r="C296" s="86"/>
      <c r="D296" s="86"/>
    </row>
    <row r="297" spans="1:4">
      <c r="A297" s="86"/>
      <c r="B297" s="86"/>
      <c r="C297" s="86"/>
      <c r="D297" s="86"/>
    </row>
    <row r="298" spans="1:4">
      <c r="A298" s="86"/>
      <c r="B298" s="86"/>
      <c r="C298" s="86"/>
      <c r="D298" s="86"/>
    </row>
    <row r="299" spans="1:4">
      <c r="A299" s="86"/>
      <c r="B299" s="86"/>
      <c r="C299" s="86"/>
      <c r="D299" s="86"/>
    </row>
    <row r="300" spans="1:4">
      <c r="A300" s="86"/>
      <c r="B300" s="86"/>
      <c r="C300" s="86"/>
      <c r="D300" s="86"/>
    </row>
    <row r="301" spans="1:4">
      <c r="A301" s="86"/>
      <c r="B301" s="86"/>
      <c r="C301" s="86"/>
      <c r="D301" s="86"/>
    </row>
    <row r="302" spans="1:4">
      <c r="A302" s="86"/>
      <c r="B302" s="86"/>
      <c r="C302" s="86"/>
      <c r="D302" s="86"/>
    </row>
    <row r="303" spans="1:4">
      <c r="A303" s="86"/>
      <c r="B303" s="86"/>
      <c r="C303" s="86"/>
      <c r="D303" s="86"/>
    </row>
    <row r="304" spans="1:4">
      <c r="A304" s="86"/>
      <c r="B304" s="86"/>
      <c r="C304" s="86"/>
      <c r="D304" s="86"/>
    </row>
    <row r="305" spans="1:4">
      <c r="A305" s="86"/>
      <c r="B305" s="86"/>
      <c r="C305" s="86"/>
      <c r="D305" s="86"/>
    </row>
    <row r="306" spans="1:4">
      <c r="A306" s="86"/>
      <c r="B306" s="86"/>
      <c r="C306" s="86"/>
      <c r="D306" s="86"/>
    </row>
    <row r="307" spans="1:4">
      <c r="A307" s="86"/>
      <c r="B307" s="86"/>
      <c r="C307" s="86"/>
      <c r="D307" s="86"/>
    </row>
    <row r="308" spans="1:4">
      <c r="A308" s="86"/>
      <c r="B308" s="86"/>
      <c r="C308" s="86"/>
      <c r="D308" s="86"/>
    </row>
  </sheetData>
  <mergeCells count="97">
    <mergeCell ref="A25:D25"/>
    <mergeCell ref="A6:H6"/>
    <mergeCell ref="A7:H7"/>
    <mergeCell ref="A8:H8"/>
    <mergeCell ref="A9:H9"/>
    <mergeCell ref="A10:H10"/>
    <mergeCell ref="E37:E38"/>
    <mergeCell ref="A38:D38"/>
    <mergeCell ref="A26:H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H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H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B120:E120"/>
    <mergeCell ref="G120:H120"/>
    <mergeCell ref="A103:D103"/>
    <mergeCell ref="A104:D104"/>
    <mergeCell ref="A105:D105"/>
    <mergeCell ref="A106:H106"/>
    <mergeCell ref="A107:D107"/>
    <mergeCell ref="A108:D108"/>
  </mergeCells>
  <dataValidations count="5">
    <dataValidation type="list" allowBlank="1" showInputMessage="1" showErrorMessage="1" sqref="Q8:Q18">
      <formula1>$H$12</formula1>
    </dataValidation>
    <dataValidation type="list" allowBlank="1" showInputMessage="1" showErrorMessage="1" sqref="H12">
      <formula1>Новаядата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308"/>
  <sheetViews>
    <sheetView tabSelected="1" topLeftCell="A25" workbookViewId="0">
      <selection activeCell="N25" sqref="G1:N1048576"/>
    </sheetView>
  </sheetViews>
  <sheetFormatPr defaultRowHeight="12.75" outlineLevelRow="1"/>
  <cols>
    <col min="1" max="4" width="15" customWidth="1"/>
    <col min="5" max="5" width="20.140625" customWidth="1"/>
    <col min="6" max="6" width="12.42578125" customWidth="1"/>
    <col min="7" max="7" width="18.42578125" customWidth="1"/>
    <col min="8" max="21" width="9.140625" hidden="1" customWidth="1"/>
    <col min="22" max="30" width="9.140625" customWidth="1"/>
  </cols>
  <sheetData>
    <row r="1" spans="1:18" ht="11.25" hidden="1" customHeight="1" outlineLevel="1">
      <c r="A1" s="114"/>
      <c r="B1" s="114"/>
      <c r="C1" s="114"/>
      <c r="D1" s="114"/>
      <c r="E1" s="115"/>
      <c r="F1" s="115"/>
      <c r="G1" s="115"/>
    </row>
    <row r="2" spans="1:18" ht="11.25" hidden="1" customHeight="1" outlineLevel="1">
      <c r="A2" s="114"/>
      <c r="B2" s="114"/>
      <c r="C2" s="114"/>
      <c r="D2" s="114"/>
      <c r="E2" s="115"/>
      <c r="F2" s="115"/>
      <c r="G2" s="115"/>
      <c r="H2" s="112" t="s">
        <v>216</v>
      </c>
      <c r="I2" s="112"/>
      <c r="J2" s="112"/>
      <c r="N2" s="112" t="s">
        <v>217</v>
      </c>
      <c r="O2" s="112"/>
      <c r="P2" s="112"/>
      <c r="Q2" s="112"/>
      <c r="R2" s="112"/>
    </row>
    <row r="3" spans="1:18" ht="11.25" hidden="1" customHeight="1" outlineLevel="1">
      <c r="A3" s="114"/>
      <c r="B3" s="114"/>
      <c r="C3" s="114"/>
      <c r="D3" s="114"/>
      <c r="E3" s="115"/>
      <c r="F3" s="115"/>
      <c r="G3" s="115"/>
      <c r="H3" s="112" t="s">
        <v>219</v>
      </c>
      <c r="I3" s="112"/>
      <c r="J3" s="112"/>
      <c r="N3" s="112" t="s">
        <v>220</v>
      </c>
      <c r="O3" s="112"/>
      <c r="P3" s="112"/>
      <c r="Q3" s="112"/>
      <c r="R3" s="112"/>
    </row>
    <row r="4" spans="1:18" ht="11.25" hidden="1" customHeight="1" outlineLevel="1">
      <c r="A4" s="114"/>
      <c r="B4" s="114"/>
      <c r="C4" s="114"/>
      <c r="D4" s="114"/>
      <c r="E4" s="115"/>
      <c r="F4" s="115"/>
      <c r="G4" s="115"/>
      <c r="H4" s="112" t="s">
        <v>222</v>
      </c>
      <c r="I4" s="112"/>
      <c r="J4" s="112"/>
      <c r="N4" s="112" t="s">
        <v>223</v>
      </c>
      <c r="O4" s="112"/>
      <c r="P4" s="112"/>
      <c r="Q4" s="112"/>
      <c r="R4" s="112"/>
    </row>
    <row r="5" spans="1:18" ht="15" hidden="1" outlineLevel="1">
      <c r="A5" s="115"/>
      <c r="B5" s="115"/>
      <c r="C5" s="115"/>
      <c r="D5" s="115"/>
      <c r="E5" s="115"/>
      <c r="F5" s="115"/>
      <c r="G5" s="115"/>
      <c r="H5" s="112" t="s">
        <v>224</v>
      </c>
      <c r="I5" s="112"/>
      <c r="J5" s="112"/>
      <c r="N5" s="112" t="s">
        <v>225</v>
      </c>
      <c r="O5" s="112"/>
      <c r="P5" s="112"/>
      <c r="Q5" s="112"/>
      <c r="R5" s="112"/>
    </row>
    <row r="6" spans="1:18" ht="15.75" hidden="1" outlineLevel="1">
      <c r="A6" s="257" t="s">
        <v>226</v>
      </c>
      <c r="B6" s="257"/>
      <c r="C6" s="257"/>
      <c r="D6" s="257"/>
      <c r="E6" s="257"/>
      <c r="F6" s="257"/>
      <c r="H6" s="112" t="s">
        <v>227</v>
      </c>
      <c r="I6" s="112"/>
      <c r="J6" s="112"/>
      <c r="N6" s="112" t="s">
        <v>228</v>
      </c>
      <c r="O6" s="112"/>
      <c r="P6" s="112"/>
      <c r="Q6" s="112"/>
      <c r="R6" s="112"/>
    </row>
    <row r="7" spans="1:18" ht="14.25" hidden="1" outlineLevel="1">
      <c r="A7" s="258" t="s">
        <v>229</v>
      </c>
      <c r="B7" s="258"/>
      <c r="C7" s="258"/>
      <c r="D7" s="258"/>
      <c r="E7" s="258"/>
      <c r="F7" s="258"/>
      <c r="H7" s="112" t="s">
        <v>230</v>
      </c>
      <c r="I7" s="112"/>
      <c r="J7" s="112"/>
      <c r="N7" s="112" t="s">
        <v>231</v>
      </c>
      <c r="O7" s="112"/>
      <c r="P7" s="112"/>
      <c r="Q7" s="112"/>
      <c r="R7" s="112"/>
    </row>
    <row r="8" spans="1:18" ht="14.25" hidden="1" outlineLevel="1">
      <c r="A8" s="258" t="s">
        <v>232</v>
      </c>
      <c r="B8" s="258"/>
      <c r="C8" s="258"/>
      <c r="D8" s="258"/>
      <c r="E8" s="258"/>
      <c r="F8" s="258"/>
      <c r="H8" s="112" t="s">
        <v>233</v>
      </c>
      <c r="I8" s="112"/>
      <c r="J8" s="112"/>
      <c r="N8" s="112" t="s">
        <v>234</v>
      </c>
      <c r="O8" s="112"/>
      <c r="P8" s="112"/>
      <c r="Q8" s="112"/>
      <c r="R8" s="112"/>
    </row>
    <row r="9" spans="1:18" ht="14.25" hidden="1" outlineLevel="1">
      <c r="A9" s="258" t="s">
        <v>235</v>
      </c>
      <c r="B9" s="258"/>
      <c r="C9" s="258"/>
      <c r="D9" s="258"/>
      <c r="E9" s="258"/>
      <c r="F9" s="258"/>
      <c r="H9" s="112" t="s">
        <v>236</v>
      </c>
      <c r="I9" s="112"/>
      <c r="J9" s="112"/>
      <c r="N9" s="112" t="s">
        <v>237</v>
      </c>
      <c r="O9" s="112"/>
      <c r="P9" s="112"/>
      <c r="Q9" s="112"/>
      <c r="R9" s="112"/>
    </row>
    <row r="10" spans="1:18" ht="14.25" hidden="1" outlineLevel="1">
      <c r="A10" s="258" t="s">
        <v>238</v>
      </c>
      <c r="B10" s="258"/>
      <c r="C10" s="258"/>
      <c r="D10" s="258"/>
      <c r="E10" s="258"/>
      <c r="F10" s="258"/>
      <c r="H10" s="112" t="s">
        <v>239</v>
      </c>
      <c r="I10" s="112"/>
      <c r="J10" s="112"/>
      <c r="N10" s="112" t="s">
        <v>240</v>
      </c>
      <c r="O10" s="112"/>
      <c r="P10" s="112"/>
      <c r="Q10" s="112"/>
      <c r="R10" s="112"/>
    </row>
    <row r="11" spans="1:18" ht="15" hidden="1" outlineLevel="1">
      <c r="A11" s="115"/>
      <c r="B11" s="115"/>
      <c r="C11" s="115"/>
      <c r="D11" s="115"/>
      <c r="E11" s="115"/>
      <c r="F11" s="115"/>
      <c r="G11" s="115"/>
      <c r="H11" s="112" t="s">
        <v>241</v>
      </c>
      <c r="I11" s="112"/>
      <c r="J11" s="112"/>
      <c r="N11" s="112" t="s">
        <v>242</v>
      </c>
      <c r="O11" s="112"/>
      <c r="P11" s="112"/>
      <c r="Q11" s="112"/>
      <c r="R11" s="112"/>
    </row>
    <row r="12" spans="1:18" ht="15" hidden="1" outlineLevel="1">
      <c r="A12" s="118" t="s">
        <v>243</v>
      </c>
      <c r="B12" s="118"/>
      <c r="C12" s="118"/>
      <c r="D12" s="118"/>
      <c r="E12" s="115"/>
      <c r="F12" s="115"/>
      <c r="G12" s="119"/>
      <c r="H12" s="112" t="s">
        <v>244</v>
      </c>
      <c r="I12" s="112"/>
      <c r="J12" s="112"/>
      <c r="N12" s="112" t="s">
        <v>245</v>
      </c>
      <c r="O12" s="112"/>
      <c r="P12" s="112"/>
      <c r="Q12" s="112"/>
      <c r="R12" s="112"/>
    </row>
    <row r="13" spans="1:18" ht="15" hidden="1" outlineLevel="1">
      <c r="A13" s="115"/>
      <c r="B13" s="115"/>
      <c r="C13" s="115"/>
      <c r="D13" s="115"/>
      <c r="E13" s="115"/>
      <c r="F13" s="115"/>
      <c r="G13" s="115"/>
      <c r="H13" s="112" t="s">
        <v>246</v>
      </c>
      <c r="I13" s="112"/>
      <c r="J13" s="112"/>
      <c r="N13" s="112" t="s">
        <v>247</v>
      </c>
      <c r="O13" s="112"/>
      <c r="P13" s="112"/>
      <c r="Q13" s="112"/>
      <c r="R13" s="112"/>
    </row>
    <row r="14" spans="1:18" ht="15" hidden="1" outlineLevel="1">
      <c r="A14" s="115"/>
      <c r="B14" s="115"/>
      <c r="C14" s="115"/>
      <c r="D14" s="115"/>
      <c r="E14" s="115"/>
      <c r="F14" s="115"/>
      <c r="G14" s="115"/>
      <c r="H14" s="112" t="s">
        <v>248</v>
      </c>
      <c r="I14" s="112"/>
      <c r="J14" s="112"/>
      <c r="N14" s="112" t="s">
        <v>249</v>
      </c>
      <c r="O14" s="112"/>
      <c r="P14" s="112"/>
      <c r="Q14" s="112"/>
      <c r="R14" s="112"/>
    </row>
    <row r="15" spans="1:18" ht="15" hidden="1" outlineLevel="1">
      <c r="A15" s="115" t="s">
        <v>250</v>
      </c>
      <c r="B15" s="115"/>
      <c r="C15" s="115"/>
      <c r="D15" s="115"/>
      <c r="E15" s="115"/>
      <c r="F15" s="115"/>
      <c r="G15" s="115"/>
      <c r="H15" s="112" t="s">
        <v>251</v>
      </c>
      <c r="I15" s="112"/>
      <c r="J15" s="112"/>
      <c r="N15" s="112" t="s">
        <v>252</v>
      </c>
      <c r="O15" s="112"/>
      <c r="P15" s="112"/>
      <c r="Q15" s="112"/>
      <c r="R15" s="112"/>
    </row>
    <row r="16" spans="1:18" ht="15" hidden="1" outlineLevel="1">
      <c r="A16" s="115" t="s">
        <v>253</v>
      </c>
      <c r="B16" s="115"/>
      <c r="C16" s="115"/>
      <c r="D16" s="115"/>
      <c r="E16" s="115"/>
      <c r="F16" s="115"/>
      <c r="G16" s="115"/>
      <c r="H16" s="112" t="s">
        <v>254</v>
      </c>
      <c r="I16" s="112"/>
      <c r="J16" s="112"/>
      <c r="N16" s="112" t="s">
        <v>255</v>
      </c>
      <c r="O16" s="112"/>
      <c r="P16" s="112"/>
      <c r="Q16" s="112"/>
      <c r="R16" s="112"/>
    </row>
    <row r="17" spans="1:18" ht="15" hidden="1" outlineLevel="1">
      <c r="A17" s="115" t="s">
        <v>256</v>
      </c>
      <c r="B17" s="115"/>
      <c r="C17" s="115"/>
      <c r="D17" s="115"/>
      <c r="E17" s="115"/>
      <c r="F17" s="115"/>
      <c r="G17" s="115"/>
      <c r="H17" s="112" t="s">
        <v>257</v>
      </c>
      <c r="I17" s="112"/>
      <c r="J17" s="112"/>
      <c r="N17" s="112" t="s">
        <v>258</v>
      </c>
      <c r="O17" s="112"/>
      <c r="P17" s="112"/>
      <c r="Q17" s="112"/>
      <c r="R17" s="112"/>
    </row>
    <row r="18" spans="1:18" ht="15" hidden="1" outlineLevel="1">
      <c r="A18" s="115" t="s">
        <v>259</v>
      </c>
      <c r="B18" s="115"/>
      <c r="C18" s="115"/>
      <c r="D18" s="115"/>
      <c r="E18" s="115"/>
      <c r="F18" s="115"/>
      <c r="G18" s="115"/>
      <c r="H18" s="112" t="s">
        <v>260</v>
      </c>
      <c r="I18" s="112"/>
      <c r="J18" s="112"/>
      <c r="N18" s="112" t="s">
        <v>261</v>
      </c>
      <c r="O18" s="112"/>
      <c r="P18" s="112"/>
      <c r="Q18" s="112"/>
      <c r="R18" s="112"/>
    </row>
    <row r="19" spans="1:18" ht="15" hidden="1" outlineLevel="1">
      <c r="A19" s="115" t="s">
        <v>262</v>
      </c>
      <c r="B19" s="115"/>
      <c r="C19" s="115"/>
      <c r="D19" s="115"/>
      <c r="E19" s="115"/>
      <c r="F19" s="115"/>
      <c r="G19" s="115"/>
      <c r="H19" s="112" t="s">
        <v>263</v>
      </c>
      <c r="I19" s="112"/>
      <c r="J19" s="112"/>
      <c r="N19" s="112" t="s">
        <v>264</v>
      </c>
      <c r="O19" s="112"/>
      <c r="P19" s="112"/>
      <c r="Q19" s="112"/>
      <c r="R19" s="112"/>
    </row>
    <row r="20" spans="1:18" ht="15" hidden="1" outlineLevel="1">
      <c r="A20" s="115" t="s">
        <v>265</v>
      </c>
      <c r="B20" s="115"/>
      <c r="C20" s="115"/>
      <c r="D20" s="115"/>
      <c r="E20" s="115"/>
      <c r="F20" s="115"/>
      <c r="G20" s="115"/>
      <c r="H20" s="112" t="s">
        <v>266</v>
      </c>
      <c r="I20" s="112"/>
      <c r="J20" s="112"/>
      <c r="N20" s="112" t="s">
        <v>267</v>
      </c>
      <c r="O20" s="112"/>
      <c r="P20" s="112"/>
      <c r="Q20" s="112"/>
      <c r="R20" s="112"/>
    </row>
    <row r="21" spans="1:18" ht="15" hidden="1" outlineLevel="1">
      <c r="A21" s="115" t="s">
        <v>268</v>
      </c>
      <c r="B21" s="115"/>
      <c r="C21" s="115"/>
      <c r="D21" s="115"/>
      <c r="E21" s="115"/>
      <c r="F21" s="115"/>
      <c r="G21" s="115"/>
      <c r="H21" s="112" t="s">
        <v>269</v>
      </c>
      <c r="I21" s="112"/>
      <c r="J21" s="112"/>
      <c r="N21" s="112" t="s">
        <v>270</v>
      </c>
      <c r="O21" s="112"/>
      <c r="P21" s="112"/>
      <c r="Q21" s="112"/>
      <c r="R21" s="112"/>
    </row>
    <row r="22" spans="1:18" ht="15" hidden="1" outlineLevel="1">
      <c r="A22" s="115" t="s">
        <v>271</v>
      </c>
      <c r="B22" s="115"/>
      <c r="C22" s="115"/>
      <c r="D22" s="115"/>
      <c r="E22" s="115"/>
      <c r="F22" s="115"/>
      <c r="G22" s="115"/>
      <c r="H22" s="112" t="s">
        <v>272</v>
      </c>
      <c r="I22" s="112"/>
      <c r="J22" s="112"/>
      <c r="N22" s="112" t="s">
        <v>273</v>
      </c>
      <c r="O22" s="112"/>
      <c r="P22" s="112"/>
      <c r="Q22" s="112"/>
      <c r="R22" s="112"/>
    </row>
    <row r="23" spans="1:18" ht="15" hidden="1" outlineLevel="1">
      <c r="A23" s="115" t="s">
        <v>274</v>
      </c>
      <c r="B23" s="115"/>
      <c r="C23" s="115"/>
      <c r="D23" s="115"/>
      <c r="E23" s="115"/>
      <c r="F23" s="115"/>
      <c r="G23" s="115"/>
      <c r="H23" s="112" t="s">
        <v>275</v>
      </c>
      <c r="I23" s="112"/>
      <c r="J23" s="112"/>
      <c r="N23" s="112" t="s">
        <v>276</v>
      </c>
      <c r="O23" s="112"/>
      <c r="P23" s="112"/>
      <c r="Q23" s="112"/>
      <c r="R23" s="112"/>
    </row>
    <row r="24" spans="1:18" ht="15" hidden="1" outlineLevel="1">
      <c r="A24" s="115"/>
      <c r="B24" s="115"/>
      <c r="C24" s="115"/>
      <c r="D24" s="115"/>
      <c r="E24" s="115"/>
      <c r="F24" s="115"/>
      <c r="G24" s="115"/>
      <c r="H24" s="112" t="s">
        <v>277</v>
      </c>
      <c r="I24" s="112"/>
      <c r="J24" s="112"/>
      <c r="N24" s="112" t="s">
        <v>278</v>
      </c>
      <c r="O24" s="112"/>
      <c r="P24" s="112"/>
      <c r="Q24" s="112"/>
      <c r="R24" s="112"/>
    </row>
    <row r="25" spans="1:18" ht="66.75" collapsed="1">
      <c r="A25" s="256" t="s">
        <v>279</v>
      </c>
      <c r="B25" s="256"/>
      <c r="C25" s="256"/>
      <c r="D25" s="256"/>
      <c r="E25" s="121" t="s">
        <v>280</v>
      </c>
      <c r="F25" s="121" t="s">
        <v>281</v>
      </c>
      <c r="G25" s="173" t="s">
        <v>316</v>
      </c>
    </row>
    <row r="26" spans="1:18" ht="41.25" customHeight="1">
      <c r="A26" s="251" t="s">
        <v>49</v>
      </c>
      <c r="B26" s="251"/>
      <c r="C26" s="251"/>
      <c r="D26" s="251"/>
      <c r="E26" s="251"/>
      <c r="F26" s="251"/>
    </row>
    <row r="27" spans="1:18" ht="14.25" customHeight="1">
      <c r="A27" s="244" t="s">
        <v>51</v>
      </c>
      <c r="B27" s="244"/>
      <c r="C27" s="244"/>
      <c r="D27" s="244"/>
      <c r="E27" s="122"/>
      <c r="F27" s="123">
        <f>'Лицевой счет'!C19</f>
        <v>1168.5</v>
      </c>
      <c r="G27" s="124">
        <v>6029.46</v>
      </c>
    </row>
    <row r="28" spans="1:18" ht="22.5" customHeight="1">
      <c r="A28" s="243" t="s">
        <v>52</v>
      </c>
      <c r="B28" s="243"/>
      <c r="C28" s="243"/>
      <c r="D28" s="243"/>
      <c r="E28" s="48" t="s">
        <v>53</v>
      </c>
      <c r="F28" s="126"/>
      <c r="G28" s="127"/>
    </row>
    <row r="29" spans="1:18" ht="14.25" customHeight="1">
      <c r="A29" s="244" t="s">
        <v>55</v>
      </c>
      <c r="B29" s="244"/>
      <c r="C29" s="244"/>
      <c r="D29" s="244"/>
      <c r="E29" s="122"/>
      <c r="F29" s="123">
        <f>'Лицевой счет'!C19</f>
        <v>1168.5</v>
      </c>
      <c r="G29" s="124">
        <v>1332.09</v>
      </c>
    </row>
    <row r="30" spans="1:18" ht="12.75" customHeight="1">
      <c r="A30" s="243" t="s">
        <v>56</v>
      </c>
      <c r="B30" s="243"/>
      <c r="C30" s="243"/>
      <c r="D30" s="243"/>
      <c r="E30" s="255" t="s">
        <v>86</v>
      </c>
      <c r="F30" s="129"/>
      <c r="G30" s="130"/>
    </row>
    <row r="31" spans="1:18" ht="46.5" customHeight="1">
      <c r="A31" s="243" t="s">
        <v>57</v>
      </c>
      <c r="B31" s="243"/>
      <c r="C31" s="243"/>
      <c r="D31" s="243"/>
      <c r="E31" s="255"/>
      <c r="F31" s="132"/>
      <c r="G31" s="133"/>
    </row>
    <row r="32" spans="1:18" ht="23.25" customHeight="1">
      <c r="A32" s="246" t="s">
        <v>58</v>
      </c>
      <c r="B32" s="246"/>
      <c r="C32" s="246"/>
      <c r="D32" s="246"/>
      <c r="E32" s="255"/>
      <c r="F32" s="135"/>
      <c r="G32" s="136"/>
    </row>
    <row r="33" spans="1:7" ht="28.5" customHeight="1">
      <c r="A33" s="244" t="s">
        <v>60</v>
      </c>
      <c r="B33" s="244"/>
      <c r="C33" s="244"/>
      <c r="D33" s="244"/>
      <c r="E33" s="138"/>
      <c r="F33" s="123">
        <f>'Лицевой счет'!C19</f>
        <v>1168.5</v>
      </c>
      <c r="G33" s="124">
        <v>5678.91</v>
      </c>
    </row>
    <row r="34" spans="1:7" ht="45" customHeight="1">
      <c r="A34" s="243" t="s">
        <v>61</v>
      </c>
      <c r="B34" s="243"/>
      <c r="C34" s="243"/>
      <c r="D34" s="243"/>
      <c r="E34" s="48" t="s">
        <v>53</v>
      </c>
      <c r="F34" s="129"/>
      <c r="G34" s="130"/>
    </row>
    <row r="35" spans="1:7" ht="34.5" customHeight="1">
      <c r="A35" s="243" t="s">
        <v>62</v>
      </c>
      <c r="B35" s="243"/>
      <c r="C35" s="243"/>
      <c r="D35" s="243"/>
      <c r="E35" s="48" t="s">
        <v>63</v>
      </c>
      <c r="F35" s="135"/>
      <c r="G35" s="136"/>
    </row>
    <row r="36" spans="1:7" ht="29.25" customHeight="1">
      <c r="A36" s="244" t="s">
        <v>65</v>
      </c>
      <c r="B36" s="244"/>
      <c r="C36" s="244"/>
      <c r="D36" s="244"/>
      <c r="E36" s="138"/>
      <c r="F36" s="123">
        <f>'Лицевой счет'!C19</f>
        <v>1168.5</v>
      </c>
      <c r="G36" s="124">
        <v>1332.09</v>
      </c>
    </row>
    <row r="37" spans="1:7" ht="25.5" customHeight="1">
      <c r="A37" s="243" t="s">
        <v>66</v>
      </c>
      <c r="B37" s="243"/>
      <c r="C37" s="243"/>
      <c r="D37" s="243"/>
      <c r="E37" s="255" t="s">
        <v>53</v>
      </c>
      <c r="F37" s="129"/>
      <c r="G37" s="130"/>
    </row>
    <row r="38" spans="1:7" ht="23.25" customHeight="1">
      <c r="A38" s="243" t="s">
        <v>67</v>
      </c>
      <c r="B38" s="243"/>
      <c r="C38" s="243"/>
      <c r="D38" s="243"/>
      <c r="E38" s="255"/>
      <c r="F38" s="132"/>
      <c r="G38" s="133"/>
    </row>
    <row r="39" spans="1:7" ht="24" customHeight="1">
      <c r="A39" s="243" t="s">
        <v>68</v>
      </c>
      <c r="B39" s="243"/>
      <c r="C39" s="243"/>
      <c r="D39" s="243"/>
      <c r="E39" s="48" t="s">
        <v>63</v>
      </c>
      <c r="F39" s="135"/>
      <c r="G39" s="136"/>
    </row>
    <row r="40" spans="1:7" ht="41.25" customHeight="1">
      <c r="A40" s="244" t="s">
        <v>70</v>
      </c>
      <c r="B40" s="244"/>
      <c r="C40" s="244"/>
      <c r="D40" s="244"/>
      <c r="E40" s="138"/>
      <c r="F40" s="123">
        <f>'Лицевой счет'!C19</f>
        <v>1168.5</v>
      </c>
      <c r="G40" s="124">
        <v>350.55</v>
      </c>
    </row>
    <row r="41" spans="1:7" ht="33" customHeight="1">
      <c r="A41" s="243" t="s">
        <v>71</v>
      </c>
      <c r="B41" s="243"/>
      <c r="C41" s="243"/>
      <c r="D41" s="243"/>
      <c r="E41" s="48" t="s">
        <v>53</v>
      </c>
      <c r="F41" s="129"/>
      <c r="G41" s="130"/>
    </row>
    <row r="42" spans="1:7" ht="22.5" customHeight="1">
      <c r="A42" s="243" t="s">
        <v>68</v>
      </c>
      <c r="B42" s="243"/>
      <c r="C42" s="243"/>
      <c r="D42" s="243"/>
      <c r="E42" s="48" t="s">
        <v>63</v>
      </c>
      <c r="F42" s="135"/>
      <c r="G42" s="136"/>
    </row>
    <row r="43" spans="1:7" ht="28.5" customHeight="1">
      <c r="A43" s="244" t="s">
        <v>73</v>
      </c>
      <c r="B43" s="244"/>
      <c r="C43" s="244"/>
      <c r="D43" s="244"/>
      <c r="E43" s="122"/>
      <c r="F43" s="123">
        <f>'Лицевой счет'!C19</f>
        <v>1168.5</v>
      </c>
      <c r="G43" s="124">
        <v>4813.2811830819328</v>
      </c>
    </row>
    <row r="44" spans="1:7" ht="12" customHeight="1">
      <c r="A44" s="246" t="s">
        <v>74</v>
      </c>
      <c r="B44" s="246"/>
      <c r="C44" s="246"/>
      <c r="D44" s="246"/>
      <c r="E44" s="48" t="s">
        <v>53</v>
      </c>
      <c r="F44" s="129"/>
      <c r="G44" s="130"/>
    </row>
    <row r="45" spans="1:7" ht="21.75" customHeight="1">
      <c r="A45" s="243" t="s">
        <v>75</v>
      </c>
      <c r="B45" s="243"/>
      <c r="C45" s="243"/>
      <c r="D45" s="243"/>
      <c r="E45" s="255" t="s">
        <v>63</v>
      </c>
      <c r="F45" s="132"/>
      <c r="G45" s="133"/>
    </row>
    <row r="46" spans="1:7" ht="21.75" customHeight="1">
      <c r="A46" s="243" t="s">
        <v>76</v>
      </c>
      <c r="B46" s="243"/>
      <c r="C46" s="243"/>
      <c r="D46" s="243"/>
      <c r="E46" s="255"/>
      <c r="F46" s="135"/>
      <c r="G46" s="136"/>
    </row>
    <row r="47" spans="1:7" ht="25.5" customHeight="1">
      <c r="A47" s="244" t="s">
        <v>78</v>
      </c>
      <c r="B47" s="244"/>
      <c r="C47" s="244"/>
      <c r="D47" s="244"/>
      <c r="E47" s="122"/>
      <c r="F47" s="123">
        <f>'Лицевой счет'!C19</f>
        <v>1168.5</v>
      </c>
      <c r="G47" s="124">
        <v>420.66</v>
      </c>
    </row>
    <row r="48" spans="1:7" ht="23.25" customHeight="1">
      <c r="A48" s="243" t="s">
        <v>79</v>
      </c>
      <c r="B48" s="243"/>
      <c r="C48" s="243"/>
      <c r="D48" s="243"/>
      <c r="E48" s="48" t="s">
        <v>53</v>
      </c>
      <c r="F48" s="129"/>
      <c r="G48" s="130"/>
    </row>
    <row r="49" spans="1:7" ht="23.25" customHeight="1">
      <c r="A49" s="243" t="s">
        <v>80</v>
      </c>
      <c r="B49" s="243"/>
      <c r="C49" s="243"/>
      <c r="D49" s="243"/>
      <c r="E49" s="48" t="s">
        <v>81</v>
      </c>
      <c r="F49" s="135"/>
      <c r="G49" s="136"/>
    </row>
    <row r="50" spans="1:7" ht="29.25" customHeight="1">
      <c r="A50" s="244" t="s">
        <v>83</v>
      </c>
      <c r="B50" s="244"/>
      <c r="C50" s="244"/>
      <c r="D50" s="244"/>
      <c r="E50" s="122"/>
      <c r="F50" s="123">
        <f>'Лицевой счет'!C19</f>
        <v>1168.5</v>
      </c>
      <c r="G50" s="124">
        <v>7712.1</v>
      </c>
    </row>
    <row r="51" spans="1:7" ht="32.25" customHeight="1">
      <c r="A51" s="243" t="s">
        <v>84</v>
      </c>
      <c r="B51" s="243"/>
      <c r="C51" s="243"/>
      <c r="D51" s="243"/>
      <c r="E51" s="48" t="s">
        <v>53</v>
      </c>
      <c r="F51" s="129"/>
      <c r="G51" s="130"/>
    </row>
    <row r="52" spans="1:7" ht="24.75" customHeight="1">
      <c r="A52" s="243" t="s">
        <v>85</v>
      </c>
      <c r="B52" s="243"/>
      <c r="C52" s="243"/>
      <c r="D52" s="243"/>
      <c r="E52" s="48" t="s">
        <v>86</v>
      </c>
      <c r="F52" s="132"/>
      <c r="G52" s="133"/>
    </row>
    <row r="53" spans="1:7" ht="22.5" customHeight="1">
      <c r="A53" s="243" t="s">
        <v>87</v>
      </c>
      <c r="B53" s="243"/>
      <c r="C53" s="243"/>
      <c r="D53" s="243"/>
      <c r="E53" s="48" t="s">
        <v>86</v>
      </c>
      <c r="F53" s="132"/>
      <c r="G53" s="133"/>
    </row>
    <row r="54" spans="1:7" ht="22.5" customHeight="1">
      <c r="A54" s="246" t="s">
        <v>68</v>
      </c>
      <c r="B54" s="246"/>
      <c r="C54" s="246"/>
      <c r="D54" s="246"/>
      <c r="E54" s="48" t="s">
        <v>63</v>
      </c>
      <c r="F54" s="135"/>
      <c r="G54" s="136"/>
    </row>
    <row r="55" spans="1:7" ht="28.5" customHeight="1">
      <c r="A55" s="244" t="s">
        <v>89</v>
      </c>
      <c r="B55" s="244"/>
      <c r="C55" s="244"/>
      <c r="D55" s="244"/>
      <c r="E55" s="138"/>
      <c r="F55" s="123">
        <f>'Лицевой счет'!C19</f>
        <v>1168.5</v>
      </c>
      <c r="G55" s="124">
        <v>9675.18</v>
      </c>
    </row>
    <row r="56" spans="1:7" ht="45" customHeight="1">
      <c r="A56" s="243" t="s">
        <v>90</v>
      </c>
      <c r="B56" s="243"/>
      <c r="C56" s="243"/>
      <c r="D56" s="243"/>
      <c r="E56" s="48" t="s">
        <v>53</v>
      </c>
      <c r="F56" s="129"/>
      <c r="G56" s="130"/>
    </row>
    <row r="57" spans="1:7" ht="24.75" customHeight="1">
      <c r="A57" s="243" t="s">
        <v>68</v>
      </c>
      <c r="B57" s="243"/>
      <c r="C57" s="243"/>
      <c r="D57" s="243"/>
      <c r="E57" s="48" t="s">
        <v>63</v>
      </c>
      <c r="F57" s="135"/>
      <c r="G57" s="136"/>
    </row>
    <row r="58" spans="1:7" ht="27.75" customHeight="1">
      <c r="A58" s="254" t="s">
        <v>92</v>
      </c>
      <c r="B58" s="254"/>
      <c r="C58" s="254"/>
      <c r="D58" s="254"/>
      <c r="E58" s="143"/>
      <c r="F58" s="123">
        <f>'Лицевой счет'!C19</f>
        <v>1168.5</v>
      </c>
      <c r="G58" s="124">
        <v>771.21</v>
      </c>
    </row>
    <row r="59" spans="1:7" ht="44.25" customHeight="1">
      <c r="A59" s="243" t="s">
        <v>93</v>
      </c>
      <c r="B59" s="243"/>
      <c r="C59" s="243"/>
      <c r="D59" s="243"/>
      <c r="E59" s="48" t="s">
        <v>94</v>
      </c>
      <c r="F59" s="126"/>
      <c r="G59" s="127"/>
    </row>
    <row r="60" spans="1:7" ht="27" customHeight="1">
      <c r="A60" s="244" t="s">
        <v>96</v>
      </c>
      <c r="B60" s="244"/>
      <c r="C60" s="244"/>
      <c r="D60" s="244"/>
      <c r="E60" s="138"/>
      <c r="F60" s="123">
        <f>'Лицевой счет'!C19</f>
        <v>1168.5</v>
      </c>
      <c r="G60" s="124">
        <v>490.77</v>
      </c>
    </row>
    <row r="61" spans="1:7" ht="21" customHeight="1">
      <c r="A61" s="243" t="s">
        <v>97</v>
      </c>
      <c r="B61" s="243"/>
      <c r="C61" s="243"/>
      <c r="D61" s="243"/>
      <c r="E61" s="48" t="s">
        <v>53</v>
      </c>
      <c r="F61" s="129"/>
      <c r="G61" s="130"/>
    </row>
    <row r="62" spans="1:7" ht="21.75" customHeight="1">
      <c r="A62" s="243" t="s">
        <v>68</v>
      </c>
      <c r="B62" s="243"/>
      <c r="C62" s="243"/>
      <c r="D62" s="243"/>
      <c r="E62" s="48" t="s">
        <v>63</v>
      </c>
      <c r="F62" s="135"/>
      <c r="G62" s="136"/>
    </row>
    <row r="63" spans="1:7" ht="57" customHeight="1">
      <c r="A63" s="244" t="s">
        <v>99</v>
      </c>
      <c r="B63" s="244"/>
      <c r="C63" s="244"/>
      <c r="D63" s="244"/>
      <c r="E63" s="138"/>
      <c r="F63" s="123">
        <f>'Лицевой счет'!C19</f>
        <v>1168.5</v>
      </c>
      <c r="G63" s="124">
        <v>1815.3731288975041</v>
      </c>
    </row>
    <row r="64" spans="1:7" ht="44.25" customHeight="1">
      <c r="A64" s="243" t="s">
        <v>100</v>
      </c>
      <c r="B64" s="243"/>
      <c r="C64" s="243"/>
      <c r="D64" s="243"/>
      <c r="E64" s="48" t="s">
        <v>53</v>
      </c>
      <c r="F64" s="129"/>
      <c r="G64" s="130"/>
    </row>
    <row r="65" spans="1:7" ht="33.75" customHeight="1">
      <c r="A65" s="246" t="s">
        <v>101</v>
      </c>
      <c r="B65" s="246"/>
      <c r="C65" s="246"/>
      <c r="D65" s="246"/>
      <c r="E65" s="48" t="s">
        <v>63</v>
      </c>
      <c r="F65" s="135"/>
      <c r="G65" s="136"/>
    </row>
    <row r="66" spans="1:7" ht="27.75" customHeight="1">
      <c r="A66" s="251" t="s">
        <v>102</v>
      </c>
      <c r="B66" s="251"/>
      <c r="C66" s="251"/>
      <c r="D66" s="251"/>
      <c r="E66" s="251"/>
      <c r="F66" s="251"/>
    </row>
    <row r="67" spans="1:7" ht="28.5" customHeight="1">
      <c r="A67" s="244" t="s">
        <v>104</v>
      </c>
      <c r="B67" s="244"/>
      <c r="C67" s="244"/>
      <c r="D67" s="244"/>
      <c r="E67" s="138"/>
      <c r="F67" s="123">
        <f>'Лицевой счет'!C19</f>
        <v>1168.5</v>
      </c>
      <c r="G67" s="124">
        <v>6880.9950311800312</v>
      </c>
    </row>
    <row r="68" spans="1:7" ht="21.75" customHeight="1">
      <c r="A68" s="243" t="s">
        <v>105</v>
      </c>
      <c r="B68" s="243"/>
      <c r="C68" s="243"/>
      <c r="D68" s="243"/>
      <c r="E68" s="48" t="s">
        <v>86</v>
      </c>
      <c r="F68" s="129"/>
      <c r="G68" s="130"/>
    </row>
    <row r="69" spans="1:7" ht="21.75" customHeight="1">
      <c r="A69" s="243" t="s">
        <v>68</v>
      </c>
      <c r="B69" s="243"/>
      <c r="C69" s="243"/>
      <c r="D69" s="243"/>
      <c r="E69" s="48" t="s">
        <v>63</v>
      </c>
      <c r="F69" s="135"/>
      <c r="G69" s="136"/>
    </row>
    <row r="70" spans="1:7" ht="42" customHeight="1">
      <c r="A70" s="244" t="s">
        <v>107</v>
      </c>
      <c r="B70" s="244"/>
      <c r="C70" s="244"/>
      <c r="D70" s="244"/>
      <c r="E70" s="138"/>
      <c r="F70" s="123">
        <f>'Лицевой счет'!C19</f>
        <v>1168.5</v>
      </c>
      <c r="G70" s="124">
        <v>18851.212381650133</v>
      </c>
    </row>
    <row r="71" spans="1:7" ht="54" customHeight="1">
      <c r="A71" s="243" t="s">
        <v>108</v>
      </c>
      <c r="B71" s="243"/>
      <c r="C71" s="243"/>
      <c r="D71" s="243"/>
      <c r="E71" s="48" t="s">
        <v>182</v>
      </c>
      <c r="F71" s="129"/>
      <c r="G71" s="130"/>
    </row>
    <row r="72" spans="1:7" ht="33" customHeight="1">
      <c r="A72" s="253" t="s">
        <v>109</v>
      </c>
      <c r="B72" s="253"/>
      <c r="C72" s="253"/>
      <c r="D72" s="253"/>
      <c r="E72" s="62" t="s">
        <v>110</v>
      </c>
      <c r="F72" s="132"/>
      <c r="G72" s="133"/>
    </row>
    <row r="73" spans="1:7" ht="21" customHeight="1">
      <c r="A73" s="253" t="s">
        <v>111</v>
      </c>
      <c r="B73" s="253"/>
      <c r="C73" s="253"/>
      <c r="D73" s="253"/>
      <c r="E73" s="62" t="s">
        <v>110</v>
      </c>
      <c r="F73" s="132"/>
      <c r="G73" s="133"/>
    </row>
    <row r="74" spans="1:7" ht="31.5" customHeight="1">
      <c r="A74" s="253" t="s">
        <v>112</v>
      </c>
      <c r="B74" s="253"/>
      <c r="C74" s="253"/>
      <c r="D74" s="253"/>
      <c r="E74" s="48" t="s">
        <v>81</v>
      </c>
      <c r="F74" s="132"/>
      <c r="G74" s="133"/>
    </row>
    <row r="75" spans="1:7" ht="21" customHeight="1">
      <c r="A75" s="253" t="s">
        <v>113</v>
      </c>
      <c r="B75" s="253"/>
      <c r="C75" s="253"/>
      <c r="D75" s="253"/>
      <c r="E75" s="48" t="s">
        <v>81</v>
      </c>
      <c r="F75" s="132"/>
      <c r="G75" s="133"/>
    </row>
    <row r="76" spans="1:7" ht="22.5" customHeight="1">
      <c r="A76" s="253" t="s">
        <v>114</v>
      </c>
      <c r="B76" s="253"/>
      <c r="C76" s="253"/>
      <c r="D76" s="253"/>
      <c r="E76" s="48" t="s">
        <v>81</v>
      </c>
      <c r="F76" s="135"/>
      <c r="G76" s="136"/>
    </row>
    <row r="77" spans="1:7" ht="27" customHeight="1">
      <c r="A77" s="244" t="s">
        <v>116</v>
      </c>
      <c r="B77" s="244"/>
      <c r="C77" s="244"/>
      <c r="D77" s="244"/>
      <c r="E77" s="138"/>
      <c r="F77" s="123">
        <f>'Лицевой счет'!C19</f>
        <v>1168.5</v>
      </c>
      <c r="G77" s="124">
        <v>7742.0017601599357</v>
      </c>
    </row>
    <row r="78" spans="1:7" ht="21.75" customHeight="1">
      <c r="A78" s="243" t="s">
        <v>119</v>
      </c>
      <c r="B78" s="243"/>
      <c r="C78" s="243"/>
      <c r="D78" s="243"/>
      <c r="E78" s="48" t="s">
        <v>120</v>
      </c>
      <c r="F78" s="129"/>
      <c r="G78" s="130"/>
    </row>
    <row r="79" spans="1:7" ht="10.5" customHeight="1">
      <c r="A79" s="243" t="s">
        <v>121</v>
      </c>
      <c r="B79" s="243"/>
      <c r="C79" s="243"/>
      <c r="D79" s="243"/>
      <c r="E79" s="48" t="s">
        <v>81</v>
      </c>
      <c r="F79" s="132"/>
      <c r="G79" s="133"/>
    </row>
    <row r="80" spans="1:7" ht="21" customHeight="1">
      <c r="A80" s="246" t="s">
        <v>122</v>
      </c>
      <c r="B80" s="246"/>
      <c r="C80" s="246"/>
      <c r="D80" s="246"/>
      <c r="E80" s="48" t="s">
        <v>81</v>
      </c>
      <c r="F80" s="135"/>
      <c r="G80" s="136"/>
    </row>
    <row r="81" spans="1:7" ht="28.5" customHeight="1">
      <c r="A81" s="244" t="s">
        <v>124</v>
      </c>
      <c r="B81" s="244"/>
      <c r="C81" s="244"/>
      <c r="D81" s="244"/>
      <c r="E81" s="138"/>
      <c r="F81" s="123">
        <f>'Лицевой счет'!C19</f>
        <v>1168.5</v>
      </c>
      <c r="G81" s="124">
        <v>19706.281972882694</v>
      </c>
    </row>
    <row r="82" spans="1:7" ht="14.25" customHeight="1">
      <c r="A82" s="243" t="s">
        <v>125</v>
      </c>
      <c r="B82" s="243"/>
      <c r="C82" s="243"/>
      <c r="D82" s="243"/>
      <c r="E82" s="48" t="s">
        <v>86</v>
      </c>
      <c r="F82" s="129"/>
      <c r="G82" s="130"/>
    </row>
    <row r="83" spans="1:7" ht="33" customHeight="1">
      <c r="A83" s="243" t="s">
        <v>126</v>
      </c>
      <c r="B83" s="243"/>
      <c r="C83" s="243"/>
      <c r="D83" s="243"/>
      <c r="E83" s="48" t="s">
        <v>81</v>
      </c>
      <c r="F83" s="135"/>
      <c r="G83" s="136"/>
    </row>
    <row r="84" spans="1:7" ht="14.25" customHeight="1">
      <c r="A84" s="251" t="s">
        <v>127</v>
      </c>
      <c r="B84" s="251"/>
      <c r="C84" s="251"/>
      <c r="D84" s="251"/>
      <c r="E84" s="251"/>
      <c r="F84" s="251"/>
    </row>
    <row r="85" spans="1:7" ht="26.25" customHeight="1">
      <c r="A85" s="252" t="s">
        <v>129</v>
      </c>
      <c r="B85" s="252"/>
      <c r="C85" s="252"/>
      <c r="D85" s="252"/>
      <c r="E85" s="146"/>
      <c r="F85" s="123">
        <f>'Лицевой счет'!C19</f>
        <v>1168.5</v>
      </c>
      <c r="G85" s="124">
        <v>26463.658864754394</v>
      </c>
    </row>
    <row r="86" spans="1:7" ht="21.75" customHeight="1">
      <c r="A86" s="250" t="s">
        <v>130</v>
      </c>
      <c r="B86" s="250"/>
      <c r="C86" s="250"/>
      <c r="D86" s="250"/>
      <c r="E86" s="147" t="s">
        <v>284</v>
      </c>
      <c r="F86" s="129"/>
      <c r="G86" s="130"/>
    </row>
    <row r="87" spans="1:7" ht="33" customHeight="1">
      <c r="A87" s="250" t="s">
        <v>132</v>
      </c>
      <c r="B87" s="250"/>
      <c r="C87" s="250"/>
      <c r="D87" s="250"/>
      <c r="E87" s="147" t="s">
        <v>285</v>
      </c>
      <c r="F87" s="132"/>
      <c r="G87" s="133"/>
    </row>
    <row r="88" spans="1:7" ht="11.25" customHeight="1">
      <c r="A88" s="250" t="s">
        <v>133</v>
      </c>
      <c r="B88" s="250"/>
      <c r="C88" s="250"/>
      <c r="D88" s="250"/>
      <c r="E88" s="147" t="s">
        <v>190</v>
      </c>
      <c r="F88" s="132"/>
      <c r="G88" s="133"/>
    </row>
    <row r="89" spans="1:7" ht="22.5" customHeight="1">
      <c r="A89" s="250" t="s">
        <v>134</v>
      </c>
      <c r="B89" s="250"/>
      <c r="C89" s="250"/>
      <c r="D89" s="250"/>
      <c r="E89" s="147" t="s">
        <v>286</v>
      </c>
      <c r="F89" s="132"/>
      <c r="G89" s="133"/>
    </row>
    <row r="90" spans="1:7" ht="12.75" customHeight="1">
      <c r="A90" s="250" t="s">
        <v>135</v>
      </c>
      <c r="B90" s="250"/>
      <c r="C90" s="250"/>
      <c r="D90" s="250"/>
      <c r="E90" s="48" t="s">
        <v>81</v>
      </c>
      <c r="F90" s="132"/>
      <c r="G90" s="133"/>
    </row>
    <row r="91" spans="1:7" ht="33" customHeight="1">
      <c r="A91" s="250" t="s">
        <v>136</v>
      </c>
      <c r="B91" s="250"/>
      <c r="C91" s="250"/>
      <c r="D91" s="250"/>
      <c r="E91" s="48" t="s">
        <v>81</v>
      </c>
      <c r="F91" s="135"/>
      <c r="G91" s="136"/>
    </row>
    <row r="92" spans="1:7" ht="84.75" customHeight="1">
      <c r="A92" s="244" t="s">
        <v>138</v>
      </c>
      <c r="B92" s="244"/>
      <c r="C92" s="244"/>
      <c r="D92" s="244"/>
      <c r="E92" s="138"/>
      <c r="F92" s="123">
        <f>'Лицевой счет'!C19</f>
        <v>1168.5</v>
      </c>
      <c r="G92" s="124">
        <v>28027.185249788861</v>
      </c>
    </row>
    <row r="93" spans="1:7" ht="21" customHeight="1">
      <c r="A93" s="246" t="s">
        <v>139</v>
      </c>
      <c r="B93" s="246"/>
      <c r="C93" s="246"/>
      <c r="D93" s="246"/>
      <c r="E93" s="245" t="s">
        <v>286</v>
      </c>
      <c r="F93" s="129"/>
      <c r="G93" s="130"/>
    </row>
    <row r="94" spans="1:7" ht="22.5" customHeight="1">
      <c r="A94" s="243" t="s">
        <v>141</v>
      </c>
      <c r="B94" s="243"/>
      <c r="C94" s="243"/>
      <c r="D94" s="243"/>
      <c r="E94" s="245"/>
      <c r="F94" s="132"/>
      <c r="G94" s="133"/>
    </row>
    <row r="95" spans="1:7" ht="13.5" customHeight="1">
      <c r="A95" s="243" t="s">
        <v>142</v>
      </c>
      <c r="B95" s="243"/>
      <c r="C95" s="243"/>
      <c r="D95" s="243"/>
      <c r="E95" s="245"/>
      <c r="F95" s="132"/>
      <c r="G95" s="133"/>
    </row>
    <row r="96" spans="1:7" ht="22.5" customHeight="1">
      <c r="A96" s="243" t="s">
        <v>143</v>
      </c>
      <c r="B96" s="243"/>
      <c r="C96" s="243"/>
      <c r="D96" s="243"/>
      <c r="E96" s="245"/>
      <c r="F96" s="132"/>
      <c r="G96" s="133"/>
    </row>
    <row r="97" spans="1:31" ht="10.5" customHeight="1">
      <c r="A97" s="246" t="s">
        <v>144</v>
      </c>
      <c r="B97" s="246"/>
      <c r="C97" s="246"/>
      <c r="D97" s="246"/>
      <c r="E97" s="245"/>
      <c r="F97" s="135"/>
      <c r="G97" s="136"/>
    </row>
    <row r="98" spans="1:31" ht="29.25" customHeight="1">
      <c r="A98" s="244" t="s">
        <v>146</v>
      </c>
      <c r="B98" s="244"/>
      <c r="C98" s="244"/>
      <c r="D98" s="244"/>
      <c r="E98" s="138"/>
      <c r="F98" s="123">
        <f>'Лицевой счет'!C19</f>
        <v>1168.5</v>
      </c>
      <c r="G98" s="124">
        <v>16884.7316203339</v>
      </c>
    </row>
    <row r="99" spans="1:31" ht="11.25" customHeight="1">
      <c r="A99" s="243" t="s">
        <v>147</v>
      </c>
      <c r="B99" s="243"/>
      <c r="C99" s="243"/>
      <c r="D99" s="243"/>
      <c r="E99" s="245" t="s">
        <v>286</v>
      </c>
      <c r="F99" s="129"/>
      <c r="G99" s="130"/>
    </row>
    <row r="100" spans="1:31" ht="31.5" customHeight="1">
      <c r="A100" s="243" t="s">
        <v>148</v>
      </c>
      <c r="B100" s="243"/>
      <c r="C100" s="243"/>
      <c r="D100" s="243"/>
      <c r="E100" s="245"/>
      <c r="F100" s="132"/>
      <c r="G100" s="133"/>
    </row>
    <row r="101" spans="1:31" ht="23.25" customHeight="1">
      <c r="A101" s="246" t="s">
        <v>149</v>
      </c>
      <c r="B101" s="246"/>
      <c r="C101" s="246"/>
      <c r="D101" s="246"/>
      <c r="E101" s="245"/>
      <c r="F101" s="135"/>
      <c r="G101" s="136"/>
    </row>
    <row r="102" spans="1:31" ht="15.75" customHeight="1">
      <c r="A102" s="244" t="s">
        <v>151</v>
      </c>
      <c r="B102" s="244"/>
      <c r="C102" s="244"/>
      <c r="D102" s="244"/>
      <c r="E102" s="138"/>
      <c r="F102" s="123">
        <f>'Лицевой счет'!C19</f>
        <v>1168.5</v>
      </c>
      <c r="G102" s="124">
        <v>10123.145999999999</v>
      </c>
    </row>
    <row r="103" spans="1:31" ht="11.25" customHeight="1">
      <c r="A103" s="243" t="s">
        <v>152</v>
      </c>
      <c r="B103" s="243"/>
      <c r="C103" s="243"/>
      <c r="D103" s="243"/>
      <c r="E103" s="48" t="s">
        <v>131</v>
      </c>
      <c r="F103" s="126"/>
      <c r="G103" s="127"/>
    </row>
    <row r="104" spans="1:31" ht="57.75" customHeight="1">
      <c r="A104" s="244" t="s">
        <v>154</v>
      </c>
      <c r="B104" s="244"/>
      <c r="C104" s="244"/>
      <c r="D104" s="244"/>
      <c r="E104" s="149"/>
      <c r="F104" s="123">
        <f>'Лицевой счет'!C19</f>
        <v>1168.5</v>
      </c>
      <c r="G104" s="124">
        <v>13672.339561677109</v>
      </c>
    </row>
    <row r="105" spans="1:31" ht="31.5" customHeight="1">
      <c r="A105" s="243" t="s">
        <v>155</v>
      </c>
      <c r="B105" s="243"/>
      <c r="C105" s="243"/>
      <c r="D105" s="243"/>
      <c r="E105" s="48" t="s">
        <v>81</v>
      </c>
      <c r="F105" s="126"/>
      <c r="G105" s="127"/>
    </row>
    <row r="106" spans="1:31" ht="13.5" customHeight="1">
      <c r="A106" s="247" t="s">
        <v>156</v>
      </c>
      <c r="B106" s="248"/>
      <c r="C106" s="248"/>
      <c r="D106" s="248"/>
      <c r="E106" s="248"/>
      <c r="F106" s="248"/>
    </row>
    <row r="107" spans="1:31" ht="14.25" customHeight="1">
      <c r="A107" s="244" t="s">
        <v>156</v>
      </c>
      <c r="B107" s="244"/>
      <c r="C107" s="244"/>
      <c r="D107" s="244"/>
      <c r="E107" s="138"/>
      <c r="F107" s="123">
        <f>'Лицевой счет'!C19</f>
        <v>1168.5</v>
      </c>
      <c r="G107" s="124">
        <v>101028.51000000001</v>
      </c>
    </row>
    <row r="108" spans="1:31" ht="12.75" customHeight="1">
      <c r="A108" s="243" t="s">
        <v>158</v>
      </c>
      <c r="B108" s="243"/>
      <c r="C108" s="243"/>
      <c r="D108" s="243"/>
      <c r="E108" s="48" t="s">
        <v>159</v>
      </c>
      <c r="F108" s="150"/>
      <c r="G108" s="151"/>
    </row>
    <row r="109" spans="1:31" ht="28.5" customHeight="1">
      <c r="A109" s="240" t="s">
        <v>287</v>
      </c>
      <c r="B109" s="240"/>
      <c r="C109" s="240"/>
      <c r="D109" s="240"/>
      <c r="E109" s="240"/>
      <c r="F109" s="153">
        <f>F107</f>
        <v>1168.5</v>
      </c>
      <c r="G109" s="154">
        <v>289801.73675440648</v>
      </c>
      <c r="AE109" s="83">
        <f>G109-'Лицевой счет'!I114</f>
        <v>-51874.808772455319</v>
      </c>
    </row>
    <row r="110" spans="1:31">
      <c r="A110" s="159"/>
      <c r="B110" s="159"/>
      <c r="C110" s="159"/>
      <c r="D110" s="159"/>
      <c r="E110" s="3"/>
      <c r="F110" s="3"/>
      <c r="G110" s="172">
        <v>289801.73675440648</v>
      </c>
    </row>
    <row r="111" spans="1:31">
      <c r="A111" s="174"/>
      <c r="B111" s="174"/>
      <c r="C111" s="175"/>
      <c r="D111" s="175"/>
      <c r="E111" s="175"/>
      <c r="F111" s="176"/>
      <c r="G111" s="176"/>
    </row>
    <row r="112" spans="1:31" ht="24" customHeight="1">
      <c r="A112" s="177"/>
      <c r="B112" s="178"/>
      <c r="C112" s="178"/>
      <c r="D112" s="178"/>
      <c r="E112" s="178"/>
      <c r="F112" s="178"/>
      <c r="G112" s="178"/>
    </row>
    <row r="113" spans="1:7">
      <c r="A113" s="174"/>
      <c r="B113" s="174"/>
      <c r="C113" s="174"/>
      <c r="D113" s="174"/>
      <c r="E113" s="174"/>
      <c r="F113" s="174"/>
      <c r="G113" s="174"/>
    </row>
    <row r="114" spans="1:7">
      <c r="A114" s="174"/>
      <c r="B114" s="174"/>
      <c r="C114" s="174"/>
      <c r="D114" s="174"/>
      <c r="E114" s="174"/>
      <c r="F114" s="174"/>
      <c r="G114" s="174"/>
    </row>
    <row r="115" spans="1:7">
      <c r="A115" s="174"/>
      <c r="B115" s="174"/>
      <c r="C115" s="174"/>
      <c r="D115" s="174"/>
      <c r="E115" s="174"/>
      <c r="F115" s="174"/>
      <c r="G115" s="174"/>
    </row>
    <row r="116" spans="1:7">
      <c r="A116" s="174"/>
      <c r="B116" s="174"/>
      <c r="C116" s="174"/>
      <c r="D116" s="174"/>
      <c r="E116" s="174"/>
      <c r="F116" s="174"/>
      <c r="G116" s="174"/>
    </row>
    <row r="117" spans="1:7">
      <c r="A117" s="174"/>
      <c r="B117" s="174"/>
      <c r="C117" s="174"/>
      <c r="D117" s="174"/>
      <c r="E117" s="174"/>
      <c r="F117" s="174"/>
      <c r="G117" s="174"/>
    </row>
    <row r="118" spans="1:7">
      <c r="A118" s="174"/>
      <c r="B118" s="174"/>
      <c r="C118" s="174"/>
      <c r="D118" s="174"/>
      <c r="E118" s="174"/>
      <c r="F118" s="174"/>
      <c r="G118" s="174"/>
    </row>
    <row r="119" spans="1:7">
      <c r="A119" s="174"/>
      <c r="B119" s="179"/>
      <c r="C119" s="174"/>
      <c r="D119" s="174"/>
      <c r="E119" s="174"/>
      <c r="F119" s="174"/>
      <c r="G119" s="174"/>
    </row>
    <row r="120" spans="1:7" ht="42" customHeight="1">
      <c r="A120" s="174"/>
      <c r="B120" s="259"/>
      <c r="C120" s="259"/>
      <c r="D120" s="259"/>
      <c r="E120" s="259"/>
      <c r="F120" s="174"/>
      <c r="G120" s="180"/>
    </row>
    <row r="121" spans="1:7">
      <c r="A121" s="174"/>
      <c r="B121" s="179"/>
      <c r="C121" s="174"/>
      <c r="D121" s="174"/>
      <c r="E121" s="174"/>
      <c r="F121" s="174"/>
      <c r="G121" s="174"/>
    </row>
    <row r="122" spans="1:7">
      <c r="A122" s="174"/>
      <c r="B122" s="259"/>
      <c r="C122" s="259"/>
      <c r="D122" s="259"/>
      <c r="E122" s="259"/>
      <c r="F122" s="174"/>
      <c r="G122" s="174"/>
    </row>
    <row r="123" spans="1:7">
      <c r="A123" s="180"/>
      <c r="B123" s="180"/>
      <c r="C123" s="180"/>
      <c r="D123" s="180"/>
      <c r="E123" s="174"/>
      <c r="F123" s="174"/>
      <c r="G123" s="174"/>
    </row>
    <row r="124" spans="1:7">
      <c r="A124" s="160"/>
      <c r="B124" s="160"/>
      <c r="C124" s="160"/>
      <c r="D124" s="160"/>
      <c r="E124" s="160"/>
      <c r="F124" s="160"/>
      <c r="G124" s="160"/>
    </row>
    <row r="125" spans="1:7" hidden="1" outlineLevel="1">
      <c r="A125" s="168" t="s">
        <v>301</v>
      </c>
      <c r="B125" s="160"/>
      <c r="C125" s="160"/>
      <c r="D125" s="160"/>
      <c r="E125" s="160"/>
      <c r="F125" s="160"/>
      <c r="G125" s="160"/>
    </row>
    <row r="126" spans="1:7" hidden="1" outlineLevel="1">
      <c r="A126" s="160" t="s">
        <v>302</v>
      </c>
      <c r="B126" s="160"/>
      <c r="C126" s="160"/>
      <c r="D126" s="160"/>
      <c r="E126" s="160"/>
      <c r="F126" s="160"/>
      <c r="G126" s="160"/>
    </row>
    <row r="127" spans="1:7" hidden="1" outlineLevel="1">
      <c r="A127" s="160" t="s">
        <v>303</v>
      </c>
      <c r="B127" s="160"/>
      <c r="C127" s="160"/>
      <c r="D127" s="160"/>
      <c r="E127" s="160"/>
      <c r="F127" s="160"/>
      <c r="G127" s="160"/>
    </row>
    <row r="128" spans="1:7" hidden="1" outlineLevel="1">
      <c r="A128" s="160" t="s">
        <v>304</v>
      </c>
      <c r="B128" s="160"/>
      <c r="C128" s="160"/>
      <c r="D128" s="160"/>
      <c r="E128" s="160"/>
      <c r="F128" s="160"/>
      <c r="G128" s="160"/>
    </row>
    <row r="129" spans="1:7" hidden="1" outlineLevel="1">
      <c r="A129" s="160" t="s">
        <v>305</v>
      </c>
      <c r="B129" s="160"/>
      <c r="C129" s="160"/>
      <c r="D129" s="160"/>
      <c r="E129" s="160"/>
      <c r="F129" s="160"/>
      <c r="G129" s="160"/>
    </row>
    <row r="130" spans="1:7" hidden="1" outlineLevel="1">
      <c r="A130" s="160" t="s">
        <v>306</v>
      </c>
      <c r="B130" s="169"/>
      <c r="C130" s="169"/>
      <c r="D130" s="169"/>
      <c r="E130" s="169"/>
      <c r="F130" s="169"/>
      <c r="G130" s="169"/>
    </row>
    <row r="131" spans="1:7" hidden="1" outlineLevel="1">
      <c r="A131" s="160" t="s">
        <v>307</v>
      </c>
      <c r="B131" s="169"/>
      <c r="C131" s="169"/>
      <c r="D131" s="169"/>
      <c r="E131" s="169"/>
      <c r="F131" s="169"/>
      <c r="G131" s="169"/>
    </row>
    <row r="132" spans="1:7" hidden="1" outlineLevel="1">
      <c r="A132" s="160" t="s">
        <v>308</v>
      </c>
      <c r="B132" s="169"/>
      <c r="C132" s="169"/>
      <c r="D132" s="169"/>
      <c r="E132" s="169"/>
      <c r="F132" s="169"/>
      <c r="G132" s="169"/>
    </row>
    <row r="133" spans="1:7" hidden="1" outlineLevel="1">
      <c r="A133" s="160" t="s">
        <v>309</v>
      </c>
      <c r="B133" s="169"/>
      <c r="C133" s="169"/>
      <c r="D133" s="169"/>
      <c r="E133" s="169"/>
      <c r="F133" s="169"/>
      <c r="G133" s="169"/>
    </row>
    <row r="134" spans="1:7" hidden="1" outlineLevel="1">
      <c r="A134" s="160" t="s">
        <v>310</v>
      </c>
      <c r="B134" s="169"/>
      <c r="C134" s="169"/>
      <c r="D134" s="169"/>
      <c r="E134" s="169"/>
      <c r="F134" s="169"/>
      <c r="G134" s="169"/>
    </row>
    <row r="135" spans="1:7" collapsed="1">
      <c r="A135" s="169"/>
      <c r="B135" s="169"/>
      <c r="C135" s="169"/>
      <c r="D135" s="169"/>
      <c r="E135" s="169"/>
      <c r="F135" s="169"/>
      <c r="G135" s="169"/>
    </row>
    <row r="136" spans="1:7">
      <c r="A136" s="169"/>
      <c r="B136" s="169"/>
      <c r="C136" s="169"/>
      <c r="D136" s="169"/>
      <c r="E136" s="169"/>
      <c r="F136" s="169"/>
      <c r="G136" s="169"/>
    </row>
    <row r="137" spans="1:7">
      <c r="A137" s="86"/>
      <c r="B137" s="86"/>
      <c r="C137" s="86"/>
      <c r="D137" s="86"/>
    </row>
    <row r="138" spans="1:7">
      <c r="A138" s="86"/>
      <c r="B138" s="86"/>
      <c r="C138" s="86"/>
      <c r="D138" s="86"/>
    </row>
    <row r="139" spans="1:7">
      <c r="A139" s="86"/>
      <c r="B139" s="86"/>
      <c r="C139" s="86"/>
      <c r="D139" s="86"/>
    </row>
    <row r="140" spans="1:7">
      <c r="A140" s="86"/>
      <c r="B140" s="86"/>
      <c r="C140" s="86"/>
      <c r="D140" s="86"/>
    </row>
    <row r="141" spans="1:7">
      <c r="A141" s="86"/>
      <c r="B141" s="86"/>
      <c r="C141" s="86"/>
      <c r="D141" s="86"/>
    </row>
    <row r="142" spans="1:7">
      <c r="A142" s="86"/>
      <c r="B142" s="86"/>
      <c r="C142" s="86"/>
      <c r="D142" s="86"/>
    </row>
    <row r="143" spans="1:7">
      <c r="A143" s="86"/>
      <c r="B143" s="86"/>
      <c r="C143" s="86"/>
      <c r="D143" s="86"/>
    </row>
    <row r="144" spans="1:7">
      <c r="A144" s="86"/>
      <c r="B144" s="86"/>
      <c r="C144" s="86"/>
      <c r="D144" s="86"/>
    </row>
    <row r="145" spans="1:4">
      <c r="A145" s="86"/>
      <c r="B145" s="86"/>
      <c r="C145" s="86"/>
      <c r="D145" s="86"/>
    </row>
    <row r="146" spans="1:4">
      <c r="A146" s="86"/>
      <c r="B146" s="86"/>
      <c r="C146" s="86"/>
      <c r="D146" s="86"/>
    </row>
    <row r="147" spans="1:4">
      <c r="A147" s="86"/>
      <c r="B147" s="86"/>
      <c r="C147" s="86"/>
      <c r="D147" s="86"/>
    </row>
    <row r="148" spans="1:4">
      <c r="A148" s="86"/>
      <c r="B148" s="86"/>
      <c r="C148" s="86"/>
      <c r="D148" s="86"/>
    </row>
    <row r="149" spans="1:4">
      <c r="A149" s="86"/>
      <c r="B149" s="86"/>
      <c r="C149" s="86"/>
      <c r="D149" s="86"/>
    </row>
    <row r="150" spans="1:4">
      <c r="A150" s="86"/>
      <c r="B150" s="86"/>
      <c r="C150" s="86"/>
      <c r="D150" s="86"/>
    </row>
    <row r="151" spans="1:4">
      <c r="A151" s="86"/>
      <c r="B151" s="86"/>
      <c r="C151" s="86"/>
      <c r="D151" s="86"/>
    </row>
    <row r="152" spans="1:4">
      <c r="A152" s="86"/>
      <c r="B152" s="86"/>
      <c r="C152" s="86"/>
      <c r="D152" s="86"/>
    </row>
    <row r="153" spans="1:4">
      <c r="A153" s="86"/>
      <c r="B153" s="86"/>
      <c r="C153" s="86"/>
      <c r="D153" s="86"/>
    </row>
    <row r="154" spans="1:4">
      <c r="A154" s="86"/>
      <c r="B154" s="86"/>
      <c r="C154" s="86"/>
      <c r="D154" s="86"/>
    </row>
    <row r="155" spans="1:4">
      <c r="A155" s="86"/>
      <c r="B155" s="86"/>
      <c r="C155" s="86"/>
      <c r="D155" s="86"/>
    </row>
    <row r="156" spans="1:4">
      <c r="A156" s="86"/>
      <c r="B156" s="86"/>
      <c r="C156" s="86"/>
      <c r="D156" s="86"/>
    </row>
    <row r="157" spans="1:4">
      <c r="A157" s="86"/>
      <c r="B157" s="86"/>
      <c r="C157" s="86"/>
      <c r="D157" s="86"/>
    </row>
    <row r="158" spans="1:4">
      <c r="A158" s="86"/>
      <c r="B158" s="86"/>
      <c r="C158" s="86"/>
      <c r="D158" s="86"/>
    </row>
    <row r="159" spans="1:4">
      <c r="A159" s="86"/>
      <c r="B159" s="86"/>
      <c r="C159" s="86"/>
      <c r="D159" s="86"/>
    </row>
    <row r="160" spans="1:4">
      <c r="A160" s="86"/>
      <c r="B160" s="86"/>
      <c r="C160" s="86"/>
      <c r="D160" s="86"/>
    </row>
    <row r="161" spans="1:4">
      <c r="A161" s="86"/>
      <c r="B161" s="86"/>
      <c r="C161" s="86"/>
      <c r="D161" s="86"/>
    </row>
    <row r="162" spans="1:4">
      <c r="A162" s="86"/>
      <c r="B162" s="86"/>
      <c r="C162" s="86"/>
      <c r="D162" s="86"/>
    </row>
    <row r="163" spans="1:4">
      <c r="A163" s="86"/>
      <c r="B163" s="86"/>
      <c r="C163" s="86"/>
      <c r="D163" s="86"/>
    </row>
    <row r="164" spans="1:4">
      <c r="A164" s="86"/>
      <c r="B164" s="86"/>
      <c r="C164" s="86"/>
      <c r="D164" s="86"/>
    </row>
    <row r="165" spans="1:4">
      <c r="A165" s="86"/>
      <c r="B165" s="86"/>
      <c r="C165" s="86"/>
      <c r="D165" s="86"/>
    </row>
    <row r="166" spans="1:4">
      <c r="A166" s="86"/>
      <c r="B166" s="86"/>
      <c r="C166" s="86"/>
      <c r="D166" s="86"/>
    </row>
    <row r="167" spans="1:4">
      <c r="A167" s="86"/>
      <c r="B167" s="86"/>
      <c r="C167" s="86"/>
      <c r="D167" s="86"/>
    </row>
    <row r="168" spans="1:4">
      <c r="A168" s="86"/>
      <c r="B168" s="86"/>
      <c r="C168" s="86"/>
      <c r="D168" s="86"/>
    </row>
    <row r="169" spans="1:4">
      <c r="A169" s="86"/>
      <c r="B169" s="86"/>
      <c r="C169" s="86"/>
      <c r="D169" s="86"/>
    </row>
    <row r="170" spans="1:4">
      <c r="A170" s="86"/>
      <c r="B170" s="86"/>
      <c r="C170" s="86"/>
      <c r="D170" s="86"/>
    </row>
    <row r="171" spans="1:4">
      <c r="A171" s="86"/>
      <c r="B171" s="86"/>
      <c r="C171" s="86"/>
      <c r="D171" s="86"/>
    </row>
    <row r="172" spans="1:4">
      <c r="A172" s="86"/>
      <c r="B172" s="86"/>
      <c r="C172" s="86"/>
      <c r="D172" s="86"/>
    </row>
    <row r="173" spans="1:4">
      <c r="A173" s="86"/>
      <c r="B173" s="86"/>
      <c r="C173" s="86"/>
      <c r="D173" s="86"/>
    </row>
    <row r="174" spans="1:4">
      <c r="A174" s="86"/>
      <c r="B174" s="86"/>
      <c r="C174" s="86"/>
      <c r="D174" s="86"/>
    </row>
    <row r="175" spans="1:4">
      <c r="A175" s="86"/>
      <c r="B175" s="86"/>
      <c r="C175" s="86"/>
      <c r="D175" s="86"/>
    </row>
    <row r="176" spans="1:4">
      <c r="A176" s="86"/>
      <c r="B176" s="86"/>
      <c r="C176" s="86"/>
      <c r="D176" s="86"/>
    </row>
    <row r="177" spans="1:4">
      <c r="A177" s="86"/>
      <c r="B177" s="86"/>
      <c r="C177" s="86"/>
      <c r="D177" s="86"/>
    </row>
    <row r="178" spans="1:4">
      <c r="A178" s="86"/>
      <c r="B178" s="86"/>
      <c r="C178" s="86"/>
      <c r="D178" s="86"/>
    </row>
    <row r="179" spans="1:4">
      <c r="A179" s="86"/>
      <c r="B179" s="86"/>
      <c r="C179" s="86"/>
      <c r="D179" s="86"/>
    </row>
    <row r="180" spans="1:4">
      <c r="A180" s="86"/>
      <c r="B180" s="86"/>
      <c r="C180" s="86"/>
      <c r="D180" s="86"/>
    </row>
    <row r="181" spans="1:4">
      <c r="A181" s="86"/>
      <c r="B181" s="86"/>
      <c r="C181" s="86"/>
      <c r="D181" s="86"/>
    </row>
    <row r="182" spans="1:4">
      <c r="A182" s="86"/>
      <c r="B182" s="86"/>
      <c r="C182" s="86"/>
      <c r="D182" s="86"/>
    </row>
    <row r="183" spans="1:4">
      <c r="A183" s="86"/>
      <c r="B183" s="86"/>
      <c r="C183" s="86"/>
      <c r="D183" s="86"/>
    </row>
    <row r="184" spans="1:4">
      <c r="A184" s="86"/>
      <c r="B184" s="86"/>
      <c r="C184" s="86"/>
      <c r="D184" s="86"/>
    </row>
    <row r="185" spans="1:4">
      <c r="A185" s="86"/>
      <c r="B185" s="86"/>
      <c r="C185" s="86"/>
      <c r="D185" s="86"/>
    </row>
    <row r="186" spans="1:4">
      <c r="A186" s="86"/>
      <c r="B186" s="86"/>
      <c r="C186" s="86"/>
      <c r="D186" s="86"/>
    </row>
    <row r="187" spans="1:4">
      <c r="A187" s="86"/>
      <c r="B187" s="86"/>
      <c r="C187" s="86"/>
      <c r="D187" s="86"/>
    </row>
    <row r="188" spans="1:4">
      <c r="A188" s="86"/>
      <c r="B188" s="86"/>
      <c r="C188" s="86"/>
      <c r="D188" s="86"/>
    </row>
    <row r="189" spans="1:4">
      <c r="A189" s="86"/>
      <c r="B189" s="86"/>
      <c r="C189" s="86"/>
      <c r="D189" s="86"/>
    </row>
    <row r="190" spans="1:4">
      <c r="A190" s="86"/>
      <c r="B190" s="86"/>
      <c r="C190" s="86"/>
      <c r="D190" s="86"/>
    </row>
    <row r="191" spans="1:4">
      <c r="A191" s="86"/>
      <c r="B191" s="86"/>
      <c r="C191" s="86"/>
      <c r="D191" s="86"/>
    </row>
    <row r="192" spans="1:4">
      <c r="A192" s="86"/>
      <c r="B192" s="86"/>
      <c r="C192" s="86"/>
      <c r="D192" s="86"/>
    </row>
    <row r="193" spans="1:4">
      <c r="A193" s="86"/>
      <c r="B193" s="86"/>
      <c r="C193" s="86"/>
      <c r="D193" s="86"/>
    </row>
    <row r="194" spans="1:4">
      <c r="A194" s="86"/>
      <c r="B194" s="86"/>
      <c r="C194" s="86"/>
      <c r="D194" s="86"/>
    </row>
    <row r="195" spans="1:4">
      <c r="A195" s="86"/>
      <c r="B195" s="86"/>
      <c r="C195" s="86"/>
      <c r="D195" s="86"/>
    </row>
    <row r="196" spans="1:4">
      <c r="A196" s="86"/>
      <c r="B196" s="86"/>
      <c r="C196" s="86"/>
      <c r="D196" s="86"/>
    </row>
    <row r="197" spans="1:4">
      <c r="A197" s="86"/>
      <c r="B197" s="86"/>
      <c r="C197" s="86"/>
      <c r="D197" s="86"/>
    </row>
    <row r="198" spans="1:4">
      <c r="A198" s="86"/>
      <c r="B198" s="86"/>
      <c r="C198" s="86"/>
      <c r="D198" s="86"/>
    </row>
    <row r="199" spans="1:4">
      <c r="A199" s="86"/>
      <c r="B199" s="86"/>
      <c r="C199" s="86"/>
      <c r="D199" s="86"/>
    </row>
    <row r="200" spans="1:4">
      <c r="A200" s="86"/>
      <c r="B200" s="86"/>
      <c r="C200" s="86"/>
      <c r="D200" s="86"/>
    </row>
    <row r="201" spans="1:4">
      <c r="A201" s="86"/>
      <c r="B201" s="86"/>
      <c r="C201" s="86"/>
      <c r="D201" s="86"/>
    </row>
    <row r="202" spans="1:4">
      <c r="A202" s="86"/>
      <c r="B202" s="86"/>
      <c r="C202" s="86"/>
      <c r="D202" s="86"/>
    </row>
    <row r="203" spans="1:4">
      <c r="A203" s="86"/>
      <c r="B203" s="86"/>
      <c r="C203" s="86"/>
      <c r="D203" s="86"/>
    </row>
    <row r="204" spans="1:4">
      <c r="A204" s="86"/>
      <c r="B204" s="86"/>
      <c r="C204" s="86"/>
      <c r="D204" s="86"/>
    </row>
    <row r="205" spans="1:4">
      <c r="A205" s="86"/>
      <c r="B205" s="86"/>
      <c r="C205" s="86"/>
      <c r="D205" s="86"/>
    </row>
    <row r="206" spans="1:4">
      <c r="A206" s="86"/>
      <c r="B206" s="86"/>
      <c r="C206" s="86"/>
      <c r="D206" s="86"/>
    </row>
    <row r="207" spans="1:4">
      <c r="A207" s="86"/>
      <c r="B207" s="86"/>
      <c r="C207" s="86"/>
      <c r="D207" s="86"/>
    </row>
    <row r="208" spans="1:4">
      <c r="A208" s="86"/>
      <c r="B208" s="86"/>
      <c r="C208" s="86"/>
      <c r="D208" s="86"/>
    </row>
    <row r="209" spans="1:4">
      <c r="A209" s="86"/>
      <c r="B209" s="86"/>
      <c r="C209" s="86"/>
      <c r="D209" s="86"/>
    </row>
    <row r="210" spans="1:4">
      <c r="A210" s="86"/>
      <c r="B210" s="86"/>
      <c r="C210" s="86"/>
      <c r="D210" s="86"/>
    </row>
    <row r="211" spans="1:4">
      <c r="A211" s="86"/>
      <c r="B211" s="86"/>
      <c r="C211" s="86"/>
      <c r="D211" s="86"/>
    </row>
    <row r="212" spans="1:4">
      <c r="A212" s="86"/>
      <c r="B212" s="86"/>
      <c r="C212" s="86"/>
      <c r="D212" s="86"/>
    </row>
    <row r="213" spans="1:4">
      <c r="A213" s="86"/>
      <c r="B213" s="86"/>
      <c r="C213" s="86"/>
      <c r="D213" s="86"/>
    </row>
    <row r="214" spans="1:4">
      <c r="A214" s="86"/>
      <c r="B214" s="86"/>
      <c r="C214" s="86"/>
      <c r="D214" s="86"/>
    </row>
    <row r="215" spans="1:4">
      <c r="A215" s="86"/>
      <c r="B215" s="86"/>
      <c r="C215" s="86"/>
      <c r="D215" s="86"/>
    </row>
    <row r="216" spans="1:4">
      <c r="A216" s="86"/>
      <c r="B216" s="86"/>
      <c r="C216" s="86"/>
      <c r="D216" s="86"/>
    </row>
    <row r="217" spans="1:4">
      <c r="A217" s="86"/>
      <c r="B217" s="86"/>
      <c r="C217" s="86"/>
      <c r="D217" s="86"/>
    </row>
    <row r="218" spans="1:4">
      <c r="A218" s="86"/>
      <c r="B218" s="86"/>
      <c r="C218" s="86"/>
      <c r="D218" s="86"/>
    </row>
    <row r="219" spans="1:4">
      <c r="A219" s="86"/>
      <c r="B219" s="86"/>
      <c r="C219" s="86"/>
      <c r="D219" s="86"/>
    </row>
    <row r="220" spans="1:4">
      <c r="A220" s="86"/>
      <c r="B220" s="86"/>
      <c r="C220" s="86"/>
      <c r="D220" s="86"/>
    </row>
    <row r="221" spans="1:4">
      <c r="A221" s="86"/>
      <c r="B221" s="86"/>
      <c r="C221" s="86"/>
      <c r="D221" s="86"/>
    </row>
    <row r="222" spans="1:4">
      <c r="A222" s="86"/>
      <c r="B222" s="86"/>
      <c r="C222" s="86"/>
      <c r="D222" s="86"/>
    </row>
    <row r="223" spans="1:4">
      <c r="A223" s="86"/>
      <c r="B223" s="86"/>
      <c r="C223" s="86"/>
      <c r="D223" s="86"/>
    </row>
    <row r="224" spans="1:4">
      <c r="A224" s="86"/>
      <c r="B224" s="86"/>
      <c r="C224" s="86"/>
      <c r="D224" s="86"/>
    </row>
    <row r="225" spans="1:4">
      <c r="A225" s="86"/>
      <c r="B225" s="86"/>
      <c r="C225" s="86"/>
      <c r="D225" s="86"/>
    </row>
    <row r="226" spans="1:4">
      <c r="A226" s="86"/>
      <c r="B226" s="86"/>
      <c r="C226" s="86"/>
      <c r="D226" s="86"/>
    </row>
    <row r="227" spans="1:4">
      <c r="A227" s="86"/>
      <c r="B227" s="86"/>
      <c r="C227" s="86"/>
      <c r="D227" s="86"/>
    </row>
    <row r="228" spans="1:4">
      <c r="A228" s="86"/>
      <c r="B228" s="86"/>
      <c r="C228" s="86"/>
      <c r="D228" s="86"/>
    </row>
    <row r="229" spans="1:4">
      <c r="A229" s="86"/>
      <c r="B229" s="86"/>
      <c r="C229" s="86"/>
      <c r="D229" s="86"/>
    </row>
    <row r="230" spans="1:4">
      <c r="A230" s="86"/>
      <c r="B230" s="86"/>
      <c r="C230" s="86"/>
      <c r="D230" s="86"/>
    </row>
    <row r="231" spans="1:4">
      <c r="A231" s="86"/>
      <c r="B231" s="86"/>
      <c r="C231" s="86"/>
      <c r="D231" s="86"/>
    </row>
    <row r="232" spans="1:4">
      <c r="A232" s="86"/>
      <c r="B232" s="86"/>
      <c r="C232" s="86"/>
      <c r="D232" s="86"/>
    </row>
    <row r="233" spans="1:4">
      <c r="A233" s="86"/>
      <c r="B233" s="86"/>
      <c r="C233" s="86"/>
      <c r="D233" s="86"/>
    </row>
    <row r="234" spans="1:4">
      <c r="A234" s="86"/>
      <c r="B234" s="86"/>
      <c r="C234" s="86"/>
      <c r="D234" s="86"/>
    </row>
    <row r="235" spans="1:4">
      <c r="A235" s="86"/>
      <c r="B235" s="86"/>
      <c r="C235" s="86"/>
      <c r="D235" s="86"/>
    </row>
    <row r="236" spans="1:4">
      <c r="A236" s="86"/>
      <c r="B236" s="86"/>
      <c r="C236" s="86"/>
      <c r="D236" s="86"/>
    </row>
    <row r="237" spans="1:4">
      <c r="A237" s="86"/>
      <c r="B237" s="86"/>
      <c r="C237" s="86"/>
      <c r="D237" s="86"/>
    </row>
    <row r="238" spans="1:4">
      <c r="A238" s="86"/>
      <c r="B238" s="86"/>
      <c r="C238" s="86"/>
      <c r="D238" s="86"/>
    </row>
    <row r="239" spans="1:4">
      <c r="A239" s="86"/>
      <c r="B239" s="86"/>
      <c r="C239" s="86"/>
      <c r="D239" s="86"/>
    </row>
    <row r="240" spans="1:4">
      <c r="A240" s="86"/>
      <c r="B240" s="86"/>
      <c r="C240" s="86"/>
      <c r="D240" s="86"/>
    </row>
    <row r="241" spans="1:4">
      <c r="A241" s="86"/>
      <c r="B241" s="86"/>
      <c r="C241" s="86"/>
      <c r="D241" s="86"/>
    </row>
    <row r="242" spans="1:4">
      <c r="A242" s="86"/>
      <c r="B242" s="86"/>
      <c r="C242" s="86"/>
      <c r="D242" s="86"/>
    </row>
    <row r="243" spans="1:4">
      <c r="A243" s="86"/>
      <c r="B243" s="86"/>
      <c r="C243" s="86"/>
      <c r="D243" s="86"/>
    </row>
    <row r="244" spans="1:4">
      <c r="A244" s="86"/>
      <c r="B244" s="86"/>
      <c r="C244" s="86"/>
      <c r="D244" s="86"/>
    </row>
    <row r="245" spans="1:4">
      <c r="A245" s="86"/>
      <c r="B245" s="86"/>
      <c r="C245" s="86"/>
      <c r="D245" s="86"/>
    </row>
    <row r="246" spans="1:4">
      <c r="A246" s="86"/>
      <c r="B246" s="86"/>
      <c r="C246" s="86"/>
      <c r="D246" s="86"/>
    </row>
    <row r="247" spans="1:4">
      <c r="A247" s="86"/>
      <c r="B247" s="86"/>
      <c r="C247" s="86"/>
      <c r="D247" s="86"/>
    </row>
    <row r="248" spans="1:4">
      <c r="A248" s="86"/>
      <c r="B248" s="86"/>
      <c r="C248" s="86"/>
      <c r="D248" s="86"/>
    </row>
    <row r="249" spans="1:4">
      <c r="A249" s="86"/>
      <c r="B249" s="86"/>
      <c r="C249" s="86"/>
      <c r="D249" s="86"/>
    </row>
    <row r="250" spans="1:4">
      <c r="A250" s="86"/>
      <c r="B250" s="86"/>
      <c r="C250" s="86"/>
      <c r="D250" s="86"/>
    </row>
    <row r="251" spans="1:4">
      <c r="A251" s="86"/>
      <c r="B251" s="86"/>
      <c r="C251" s="86"/>
      <c r="D251" s="86"/>
    </row>
    <row r="252" spans="1:4">
      <c r="A252" s="86"/>
      <c r="B252" s="86"/>
      <c r="C252" s="86"/>
      <c r="D252" s="86"/>
    </row>
    <row r="253" spans="1:4">
      <c r="A253" s="86"/>
      <c r="B253" s="86"/>
      <c r="C253" s="86"/>
      <c r="D253" s="86"/>
    </row>
    <row r="254" spans="1:4">
      <c r="A254" s="86"/>
      <c r="B254" s="86"/>
      <c r="C254" s="86"/>
      <c r="D254" s="86"/>
    </row>
    <row r="255" spans="1:4">
      <c r="A255" s="86"/>
      <c r="B255" s="86"/>
      <c r="C255" s="86"/>
      <c r="D255" s="86"/>
    </row>
    <row r="256" spans="1:4">
      <c r="A256" s="86"/>
      <c r="B256" s="86"/>
      <c r="C256" s="86"/>
      <c r="D256" s="86"/>
    </row>
    <row r="257" spans="1:4">
      <c r="A257" s="86"/>
      <c r="B257" s="86"/>
      <c r="C257" s="86"/>
      <c r="D257" s="86"/>
    </row>
    <row r="258" spans="1:4">
      <c r="A258" s="86"/>
      <c r="B258" s="86"/>
      <c r="C258" s="86"/>
      <c r="D258" s="86"/>
    </row>
    <row r="259" spans="1:4">
      <c r="A259" s="86"/>
      <c r="B259" s="86"/>
      <c r="C259" s="86"/>
      <c r="D259" s="86"/>
    </row>
    <row r="260" spans="1:4">
      <c r="A260" s="86"/>
      <c r="B260" s="86"/>
      <c r="C260" s="86"/>
      <c r="D260" s="86"/>
    </row>
    <row r="261" spans="1:4">
      <c r="A261" s="86"/>
      <c r="B261" s="86"/>
      <c r="C261" s="86"/>
      <c r="D261" s="86"/>
    </row>
    <row r="262" spans="1:4">
      <c r="A262" s="86"/>
      <c r="B262" s="86"/>
      <c r="C262" s="86"/>
      <c r="D262" s="86"/>
    </row>
    <row r="263" spans="1:4">
      <c r="A263" s="86"/>
      <c r="B263" s="86"/>
      <c r="C263" s="86"/>
      <c r="D263" s="86"/>
    </row>
    <row r="264" spans="1:4">
      <c r="A264" s="86"/>
      <c r="B264" s="86"/>
      <c r="C264" s="86"/>
      <c r="D264" s="86"/>
    </row>
    <row r="265" spans="1:4">
      <c r="A265" s="86"/>
      <c r="B265" s="86"/>
      <c r="C265" s="86"/>
      <c r="D265" s="86"/>
    </row>
    <row r="266" spans="1:4">
      <c r="A266" s="86"/>
      <c r="B266" s="86"/>
      <c r="C266" s="86"/>
      <c r="D266" s="86"/>
    </row>
    <row r="267" spans="1:4">
      <c r="A267" s="86"/>
      <c r="B267" s="86"/>
      <c r="C267" s="86"/>
      <c r="D267" s="86"/>
    </row>
    <row r="268" spans="1:4">
      <c r="A268" s="86"/>
      <c r="B268" s="86"/>
      <c r="C268" s="86"/>
      <c r="D268" s="86"/>
    </row>
    <row r="269" spans="1:4">
      <c r="A269" s="86"/>
      <c r="B269" s="86"/>
      <c r="C269" s="86"/>
      <c r="D269" s="86"/>
    </row>
    <row r="270" spans="1:4">
      <c r="A270" s="86"/>
      <c r="B270" s="86"/>
      <c r="C270" s="86"/>
      <c r="D270" s="86"/>
    </row>
    <row r="271" spans="1:4">
      <c r="A271" s="86"/>
      <c r="B271" s="86"/>
      <c r="C271" s="86"/>
      <c r="D271" s="86"/>
    </row>
    <row r="272" spans="1:4">
      <c r="A272" s="86"/>
      <c r="B272" s="86"/>
      <c r="C272" s="86"/>
      <c r="D272" s="86"/>
    </row>
    <row r="273" spans="1:4">
      <c r="A273" s="86"/>
      <c r="B273" s="86"/>
      <c r="C273" s="86"/>
      <c r="D273" s="86"/>
    </row>
    <row r="274" spans="1:4">
      <c r="A274" s="86"/>
      <c r="B274" s="86"/>
      <c r="C274" s="86"/>
      <c r="D274" s="86"/>
    </row>
    <row r="275" spans="1:4">
      <c r="A275" s="86"/>
      <c r="B275" s="86"/>
      <c r="C275" s="86"/>
      <c r="D275" s="86"/>
    </row>
    <row r="276" spans="1:4">
      <c r="A276" s="86"/>
      <c r="B276" s="86"/>
      <c r="C276" s="86"/>
      <c r="D276" s="86"/>
    </row>
    <row r="277" spans="1:4">
      <c r="A277" s="86"/>
      <c r="B277" s="86"/>
      <c r="C277" s="86"/>
      <c r="D277" s="86"/>
    </row>
    <row r="278" spans="1:4">
      <c r="A278" s="86"/>
      <c r="B278" s="86"/>
      <c r="C278" s="86"/>
      <c r="D278" s="86"/>
    </row>
    <row r="279" spans="1:4">
      <c r="A279" s="86"/>
      <c r="B279" s="86"/>
      <c r="C279" s="86"/>
      <c r="D279" s="86"/>
    </row>
    <row r="280" spans="1:4">
      <c r="A280" s="86"/>
      <c r="B280" s="86"/>
      <c r="C280" s="86"/>
      <c r="D280" s="86"/>
    </row>
    <row r="281" spans="1:4">
      <c r="A281" s="86"/>
      <c r="B281" s="86"/>
      <c r="C281" s="86"/>
      <c r="D281" s="86"/>
    </row>
    <row r="282" spans="1:4">
      <c r="A282" s="86"/>
      <c r="B282" s="86"/>
      <c r="C282" s="86"/>
      <c r="D282" s="86"/>
    </row>
    <row r="283" spans="1:4">
      <c r="A283" s="86"/>
      <c r="B283" s="86"/>
      <c r="C283" s="86"/>
      <c r="D283" s="86"/>
    </row>
    <row r="284" spans="1:4">
      <c r="A284" s="86"/>
      <c r="B284" s="86"/>
      <c r="C284" s="86"/>
      <c r="D284" s="86"/>
    </row>
    <row r="285" spans="1:4">
      <c r="A285" s="86"/>
      <c r="B285" s="86"/>
      <c r="C285" s="86"/>
      <c r="D285" s="86"/>
    </row>
    <row r="286" spans="1:4">
      <c r="A286" s="86"/>
      <c r="B286" s="86"/>
      <c r="C286" s="86"/>
      <c r="D286" s="86"/>
    </row>
    <row r="287" spans="1:4">
      <c r="A287" s="86"/>
      <c r="B287" s="86"/>
      <c r="C287" s="86"/>
      <c r="D287" s="86"/>
    </row>
    <row r="288" spans="1:4">
      <c r="A288" s="86"/>
      <c r="B288" s="86"/>
      <c r="C288" s="86"/>
      <c r="D288" s="86"/>
    </row>
    <row r="289" spans="1:4">
      <c r="A289" s="86"/>
      <c r="B289" s="86"/>
      <c r="C289" s="86"/>
      <c r="D289" s="86"/>
    </row>
    <row r="290" spans="1:4">
      <c r="A290" s="86"/>
      <c r="B290" s="86"/>
      <c r="C290" s="86"/>
      <c r="D290" s="86"/>
    </row>
    <row r="291" spans="1:4">
      <c r="A291" s="86"/>
      <c r="B291" s="86"/>
      <c r="C291" s="86"/>
      <c r="D291" s="86"/>
    </row>
    <row r="292" spans="1:4">
      <c r="A292" s="86"/>
      <c r="B292" s="86"/>
      <c r="C292" s="86"/>
      <c r="D292" s="86"/>
    </row>
    <row r="293" spans="1:4">
      <c r="A293" s="86"/>
      <c r="B293" s="86"/>
      <c r="C293" s="86"/>
      <c r="D293" s="86"/>
    </row>
    <row r="294" spans="1:4">
      <c r="A294" s="86"/>
      <c r="B294" s="86"/>
      <c r="C294" s="86"/>
      <c r="D294" s="86"/>
    </row>
    <row r="295" spans="1:4">
      <c r="A295" s="86"/>
      <c r="B295" s="86"/>
      <c r="C295" s="86"/>
      <c r="D295" s="86"/>
    </row>
    <row r="296" spans="1:4">
      <c r="A296" s="86"/>
      <c r="B296" s="86"/>
      <c r="C296" s="86"/>
      <c r="D296" s="86"/>
    </row>
    <row r="297" spans="1:4">
      <c r="A297" s="86"/>
      <c r="B297" s="86"/>
      <c r="C297" s="86"/>
      <c r="D297" s="86"/>
    </row>
    <row r="298" spans="1:4">
      <c r="A298" s="86"/>
      <c r="B298" s="86"/>
      <c r="C298" s="86"/>
      <c r="D298" s="86"/>
    </row>
    <row r="299" spans="1:4">
      <c r="A299" s="86"/>
      <c r="B299" s="86"/>
      <c r="C299" s="86"/>
      <c r="D299" s="86"/>
    </row>
    <row r="300" spans="1:4">
      <c r="A300" s="86"/>
      <c r="B300" s="86"/>
      <c r="C300" s="86"/>
      <c r="D300" s="86"/>
    </row>
    <row r="301" spans="1:4">
      <c r="A301" s="86"/>
      <c r="B301" s="86"/>
      <c r="C301" s="86"/>
      <c r="D301" s="86"/>
    </row>
    <row r="302" spans="1:4">
      <c r="A302" s="86"/>
      <c r="B302" s="86"/>
      <c r="C302" s="86"/>
      <c r="D302" s="86"/>
    </row>
    <row r="303" spans="1:4">
      <c r="A303" s="86"/>
      <c r="B303" s="86"/>
      <c r="C303" s="86"/>
      <c r="D303" s="86"/>
    </row>
    <row r="304" spans="1:4">
      <c r="A304" s="86"/>
      <c r="B304" s="86"/>
      <c r="C304" s="86"/>
      <c r="D304" s="86"/>
    </row>
    <row r="305" spans="1:4">
      <c r="A305" s="86"/>
      <c r="B305" s="86"/>
      <c r="C305" s="86"/>
      <c r="D305" s="86"/>
    </row>
    <row r="306" spans="1:4">
      <c r="A306" s="86"/>
      <c r="B306" s="86"/>
      <c r="C306" s="86"/>
      <c r="D306" s="86"/>
    </row>
    <row r="307" spans="1:4">
      <c r="A307" s="86"/>
      <c r="B307" s="86"/>
      <c r="C307" s="86"/>
      <c r="D307" s="86"/>
    </row>
    <row r="308" spans="1:4">
      <c r="A308" s="86"/>
      <c r="B308" s="86"/>
      <c r="C308" s="86"/>
      <c r="D308" s="86"/>
    </row>
  </sheetData>
  <mergeCells count="97">
    <mergeCell ref="A109:E109"/>
    <mergeCell ref="B120:E120"/>
    <mergeCell ref="B122:E122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F106"/>
    <mergeCell ref="A107:D107"/>
    <mergeCell ref="A92:D92"/>
    <mergeCell ref="A93:D93"/>
    <mergeCell ref="E93:E97"/>
    <mergeCell ref="A94:D94"/>
    <mergeCell ref="A95:D95"/>
    <mergeCell ref="A96:D96"/>
    <mergeCell ref="A97:D97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25:D25"/>
    <mergeCell ref="A6:F6"/>
    <mergeCell ref="A7:F7"/>
    <mergeCell ref="A8:F8"/>
    <mergeCell ref="A9:F9"/>
    <mergeCell ref="A10:F10"/>
  </mergeCells>
  <dataValidations count="4">
    <dataValidation type="list" allowBlank="1" showInputMessage="1" showErrorMessage="1" sqref="I8:I18">
      <formula1>#REF!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56</vt:i4>
      </vt:variant>
    </vt:vector>
  </HeadingPairs>
  <TitlesOfParts>
    <vt:vector size="64" baseType="lpstr">
      <vt:lpstr>Лицевой счет</vt:lpstr>
      <vt:lpstr>январь2018</vt:lpstr>
      <vt:lpstr>февраль2018</vt:lpstr>
      <vt:lpstr>март2018</vt:lpstr>
      <vt:lpstr>апрель2018</vt:lpstr>
      <vt:lpstr>май2018</vt:lpstr>
      <vt:lpstr>июнь2018</vt:lpstr>
      <vt:lpstr>2018</vt:lpstr>
      <vt:lpstr>'2018'!Временнойпромежуток</vt:lpstr>
      <vt:lpstr>апрель2018!Временнойпромежуток</vt:lpstr>
      <vt:lpstr>июнь2018!Временнойпромежуток</vt:lpstr>
      <vt:lpstr>май2018!Временнойпромежуток</vt:lpstr>
      <vt:lpstr>март2018!Временнойпромежуток</vt:lpstr>
      <vt:lpstr>февраль2018!Временнойпромежуток</vt:lpstr>
      <vt:lpstr>январь2018!Временнойпромежуток</vt:lpstr>
      <vt:lpstr>'2018'!Времяисполнения</vt:lpstr>
      <vt:lpstr>апрель2018!Времяисполнения</vt:lpstr>
      <vt:lpstr>июнь2018!Времяисполнения</vt:lpstr>
      <vt:lpstr>май2018!Времяисполнения</vt:lpstr>
      <vt:lpstr>март2018!Времяисполнения</vt:lpstr>
      <vt:lpstr>февраль2018!Времяисполнения</vt:lpstr>
      <vt:lpstr>январь2018!Времяисполнения</vt:lpstr>
      <vt:lpstr>'2018'!Дата</vt:lpstr>
      <vt:lpstr>апрель2018!Дата</vt:lpstr>
      <vt:lpstr>июнь2018!Дата</vt:lpstr>
      <vt:lpstr>май2018!Дата</vt:lpstr>
      <vt:lpstr>март2018!Дата</vt:lpstr>
      <vt:lpstr>февраль2018!Дата</vt:lpstr>
      <vt:lpstr>январь2018!Дата</vt:lpstr>
      <vt:lpstr>'2018'!Датадляакта</vt:lpstr>
      <vt:lpstr>апрель2018!Датадляакта</vt:lpstr>
      <vt:lpstr>июнь2018!Датадляакта</vt:lpstr>
      <vt:lpstr>май2018!Датадляакта</vt:lpstr>
      <vt:lpstr>март2018!Датадляакта</vt:lpstr>
      <vt:lpstr>февраль2018!Датадляакта</vt:lpstr>
      <vt:lpstr>январь2018!Датадляакта</vt:lpstr>
      <vt:lpstr>'2018'!Заголовки_для_печати</vt:lpstr>
      <vt:lpstr>апрель2018!Заголовки_для_печати</vt:lpstr>
      <vt:lpstr>июнь2018!Заголовки_для_печати</vt:lpstr>
      <vt:lpstr>май2018!Заголовки_для_печати</vt:lpstr>
      <vt:lpstr>март2018!Заголовки_для_печати</vt:lpstr>
      <vt:lpstr>февраль2018!Заголовки_для_печати</vt:lpstr>
      <vt:lpstr>январь2018!Заголовки_для_печати</vt:lpstr>
      <vt:lpstr>Месяц</vt:lpstr>
      <vt:lpstr>Месяцагода</vt:lpstr>
      <vt:lpstr>'2018'!Новаядата</vt:lpstr>
      <vt:lpstr>апрель2018!Новаядата</vt:lpstr>
      <vt:lpstr>июнь2018!Новаядата</vt:lpstr>
      <vt:lpstr>май2018!Новаядата</vt:lpstr>
      <vt:lpstr>март2018!Новаядата</vt:lpstr>
      <vt:lpstr>февраль2018!Новаядата</vt:lpstr>
      <vt:lpstr>январь2018!Новаядата</vt:lpstr>
      <vt:lpstr>'2018'!Область_печати</vt:lpstr>
      <vt:lpstr>апрель2018!Область_печати</vt:lpstr>
      <vt:lpstr>июнь2018!Область_печати</vt:lpstr>
      <vt:lpstr>'Лицевой счет'!Область_печати</vt:lpstr>
      <vt:lpstr>май2018!Область_печати</vt:lpstr>
      <vt:lpstr>март2018!Область_печати</vt:lpstr>
      <vt:lpstr>февраль2018!Область_печати</vt:lpstr>
      <vt:lpstr>январь2018!Область_печати</vt:lpstr>
      <vt:lpstr>Период</vt:lpstr>
      <vt:lpstr>Периодичность</vt:lpstr>
      <vt:lpstr>Периодичностьработ</vt:lpstr>
      <vt:lpstr>Периодичностьуслуги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dcterms:created xsi:type="dcterms:W3CDTF">2018-09-18T07:49:45Z</dcterms:created>
  <dcterms:modified xsi:type="dcterms:W3CDTF">2019-03-22T09:57:48Z</dcterms:modified>
</cp:coreProperties>
</file>